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roject sheet" sheetId="2" state="visible" r:id="rId2"/>
    <sheet name="Decision log" sheetId="3" state="visible" r:id="rId3"/>
    <sheet name="Portfolio status" sheetId="4" state="visible" r:id="rId4"/>
    <sheet name="Go or no-go" sheetId="5" state="visible" r:id="rId5"/>
    <sheet name="Fictitious example" sheetId="6" state="visible" r:id="rId6"/>
  </sheets>
  <definedNames>
    <definedName name="_xlnm.Print_Area" localSheetId="0">'How to use'!$A$1:$C$24</definedName>
    <definedName name="_xlnm.Print_Area" localSheetId="1">'Project sheet'!$A$1:$M$30</definedName>
    <definedName name="_xlnm.Print_Titles" localSheetId="2">'Decision log'!$8:$8</definedName>
    <definedName name="_xlnm.Print_Area" localSheetId="2">'Decision log'!$A$1:$M$38</definedName>
    <definedName name="_xlnm.Print_Titles" localSheetId="3">'Portfolio status'!$15:$15</definedName>
    <definedName name="_xlnm.Print_Area" localSheetId="3">'Portfolio status'!$A$1:$M$30</definedName>
    <definedName name="_xlnm.Print_Area" localSheetId="4">'Go or no-go'!$A$1:$M$20</definedName>
    <definedName name="_xlnm.Print_Area" localSheetId="5">'Fictitious example'!$A$1:$M$89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809]dd mmm yyyy"/>
    <numFmt numFmtId="165" formatCode="#,##0;-#,##0;&quot;-&quot;"/>
    <numFmt numFmtId="166" formatCode="0%&quot; contingency&quot;"/>
    <numFmt numFmtId="167" formatCode="0&quot; weeks&quot;"/>
    <numFmt numFmtId="168" formatCode="0&quot; of 5&quot;"/>
    <numFmt numFmtId="169" formatCode="+0;-0;0"/>
    <numFmt numFmtId="170" formatCode="+0%;-0%;0%"/>
    <numFmt numFmtId="171" formatCode="[$-809]dd mmm yyyy hh:mm"/>
  </numFmts>
  <fonts count="14">
    <font>
      <name val="Calibri"/>
      <family val="2"/>
      <color theme="1"/>
      <sz val="11"/>
      <scheme val="minor"/>
    </font>
    <font>
      <name val="Arial"/>
      <color rgb="002B2B2B"/>
      <sz val="10"/>
    </font>
    <font>
      <name val="Arial"/>
      <b val="1"/>
      <color rgb="002B2B2B"/>
      <sz val="18"/>
    </font>
    <font>
      <name val="Arial"/>
      <color rgb="0057534E"/>
      <sz val="9"/>
    </font>
    <font>
      <name val="Arial"/>
      <b val="1"/>
      <color rgb="002B2B2B"/>
      <sz val="11"/>
    </font>
    <font>
      <name val="Arial"/>
      <b val="1"/>
      <color rgb="00B23620"/>
      <sz val="10"/>
    </font>
    <font>
      <name val="Arial"/>
      <b val="1"/>
      <color rgb="002B2B2B"/>
      <sz val="10"/>
    </font>
    <font>
      <name val="Arial"/>
      <b val="1"/>
      <color rgb="002B2B2B"/>
      <sz val="16"/>
    </font>
    <font>
      <name val="Arial"/>
      <color rgb="0057534E"/>
      <sz val="10"/>
    </font>
    <font>
      <name val="Arial"/>
      <i val="1"/>
      <color rgb="0057534E"/>
      <sz val="9"/>
    </font>
    <font>
      <name val="Arial"/>
      <b val="1"/>
      <color rgb="002B2B2B"/>
      <sz val="9"/>
    </font>
    <font>
      <name val="Arial"/>
      <b val="1"/>
      <color rgb="00EEEAE6"/>
      <sz val="9"/>
    </font>
    <font>
      <name val="Arial"/>
      <b val="1"/>
      <color rgb="002B2B2B"/>
      <sz val="12"/>
    </font>
    <font>
      <name val="Arial"/>
      <b val="1"/>
      <color rgb="00EEEAE6"/>
      <sz val="11"/>
    </font>
  </fonts>
  <fills count="6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EEEAE6"/>
        <bgColor rgb="00EEEAE6"/>
      </patternFill>
    </fill>
    <fill>
      <patternFill patternType="solid">
        <fgColor rgb="002B2B2B"/>
        <bgColor rgb="002B2B2B"/>
      </patternFill>
    </fill>
    <fill>
      <patternFill patternType="solid">
        <fgColor rgb="00C9C4BF"/>
        <bgColor rgb="00C9C4BF"/>
      </patternFill>
    </fill>
  </fills>
  <borders count="9">
    <border>
      <left/>
      <right/>
      <top/>
      <bottom/>
      <diagonal/>
    </border>
    <border>
      <bottom style="thin">
        <color rgb="002B2B2B"/>
      </bottom>
    </border>
    <border/>
    <border>
      <left style="thin">
        <color rgb="007E7973"/>
      </left>
      <right style="thin">
        <color rgb="007E7973"/>
      </right>
      <top style="thin">
        <color rgb="007E7973"/>
      </top>
      <bottom style="thin">
        <color rgb="007E7973"/>
      </bottom>
    </border>
    <border>
      <left style="thin">
        <color rgb="00D3CDC7"/>
      </left>
      <right style="thin">
        <color rgb="00D3CDC7"/>
      </right>
      <top style="thin">
        <color rgb="00D3CDC7"/>
      </top>
      <bottom style="thin">
        <color rgb="00D3CDC7"/>
      </bottom>
    </border>
    <border>
      <top style="thin">
        <color rgb="002B2B2B"/>
      </top>
    </border>
    <border>
      <left style="thin">
        <color rgb="00D3CDC7"/>
      </left>
      <right style="thin">
        <color rgb="00D3CDC7"/>
      </right>
      <top style="thin">
        <color rgb="002B2B2B"/>
      </top>
      <bottom style="thin">
        <color rgb="00D3CDC7"/>
      </bottom>
    </border>
    <border>
      <left/>
      <right/>
      <top style="thin">
        <color rgb="002B2B2B"/>
      </top>
      <bottom/>
      <diagonal/>
    </border>
    <border>
      <left style="thin">
        <color rgb="002B2B2B"/>
      </left>
      <right style="thin">
        <color rgb="002B2B2B"/>
      </right>
      <top style="thin">
        <color rgb="002B2B2B"/>
      </top>
      <bottom style="thin">
        <color rgb="002B2B2B"/>
      </bottom>
    </border>
  </borders>
  <cellStyleXfs count="1">
    <xf numFmtId="0" fontId="1" fillId="0" borderId="0"/>
  </cellStyleXfs>
  <cellXfs count="6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5" fillId="2" borderId="2" applyAlignment="1" pivotButton="0" quotePrefix="0" xfId="0">
      <alignment horizontal="center" vertical="top"/>
    </xf>
    <xf numFmtId="0" fontId="1" fillId="0" borderId="0" applyAlignment="1" pivotButton="0" quotePrefix="0" xfId="0">
      <alignment horizontal="left" vertical="top" wrapText="1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 wrapText="1"/>
    </xf>
    <xf numFmtId="0" fontId="1" fillId="3" borderId="4" applyAlignment="1" pivotButton="0" quotePrefix="0" xfId="0">
      <alignment horizontal="right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/>
    </xf>
    <xf numFmtId="0" fontId="1" fillId="2" borderId="3" applyAlignment="1" applyProtection="1" pivotButton="0" quotePrefix="0" xfId="0">
      <alignment horizontal="left" vertical="center"/>
      <protection locked="0" hidden="0"/>
    </xf>
    <xf numFmtId="0" fontId="1" fillId="0" borderId="0" applyAlignment="1" pivotButton="0" quotePrefix="0" xfId="0">
      <alignment horizontal="right" vertical="center"/>
    </xf>
    <xf numFmtId="164" fontId="1" fillId="2" borderId="3" applyAlignment="1" applyProtection="1" pivotButton="0" quotePrefix="0" xfId="0">
      <alignment horizontal="right" vertical="center"/>
      <protection locked="0" hidden="0"/>
    </xf>
    <xf numFmtId="0" fontId="5" fillId="2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right" vertical="center"/>
    </xf>
    <xf numFmtId="0" fontId="1" fillId="2" borderId="3" applyAlignment="1" applyProtection="1" pivotButton="0" quotePrefix="0" xfId="0">
      <alignment horizontal="left" vertical="top" wrapText="1"/>
      <protection locked="0" hidden="0"/>
    </xf>
    <xf numFmtId="0" fontId="1" fillId="3" borderId="4" applyAlignment="1" pivotButton="0" quotePrefix="0" xfId="0">
      <alignment horizontal="left" vertical="center"/>
    </xf>
    <xf numFmtId="165" fontId="1" fillId="2" borderId="3" applyAlignment="1" applyProtection="1" pivotButton="0" quotePrefix="0" xfId="0">
      <alignment horizontal="right" vertical="center"/>
      <protection locked="0" hidden="0"/>
    </xf>
    <xf numFmtId="165" fontId="6" fillId="3" borderId="4" applyAlignment="1" pivotButton="0" quotePrefix="0" xfId="0">
      <alignment horizontal="right" vertical="center"/>
    </xf>
    <xf numFmtId="166" fontId="1" fillId="3" borderId="4" applyAlignment="1" pivotButton="0" quotePrefix="0" xfId="0">
      <alignment horizontal="left" vertical="center"/>
    </xf>
    <xf numFmtId="167" fontId="6" fillId="3" borderId="4" applyAlignment="1" pivotButton="0" quotePrefix="0" xfId="0">
      <alignment horizontal="left" vertical="center"/>
    </xf>
    <xf numFmtId="0" fontId="1" fillId="3" borderId="4" applyAlignment="1" pivotButton="0" quotePrefix="0" xfId="0">
      <alignment horizontal="left" vertical="center" wrapText="1"/>
    </xf>
    <xf numFmtId="0" fontId="1" fillId="0" borderId="0" applyAlignment="1" pivotButton="0" quotePrefix="0" xfId="0">
      <alignment vertical="top"/>
    </xf>
    <xf numFmtId="0" fontId="10" fillId="0" borderId="1" applyAlignment="1" pivotButton="0" quotePrefix="0" xfId="0">
      <alignment horizontal="left" vertical="bottom" wrapText="1"/>
    </xf>
    <xf numFmtId="1" fontId="1" fillId="3" borderId="4" applyAlignment="1" pivotButton="0" quotePrefix="0" xfId="0">
      <alignment horizontal="center" vertical="center"/>
    </xf>
    <xf numFmtId="0" fontId="1" fillId="2" borderId="3" applyAlignment="1" applyProtection="1" pivotButton="0" quotePrefix="0" xfId="0">
      <alignment horizontal="center" vertical="center"/>
      <protection locked="0" hidden="0"/>
    </xf>
    <xf numFmtId="0" fontId="1" fillId="2" borderId="3" applyAlignment="1" applyProtection="1" pivotButton="0" quotePrefix="0" xfId="0">
      <alignment horizontal="left" vertical="center" wrapText="1"/>
      <protection locked="0" hidden="0"/>
    </xf>
    <xf numFmtId="0" fontId="0" fillId="0" borderId="5" pivotButton="0" quotePrefix="0" xfId="0"/>
    <xf numFmtId="0" fontId="6" fillId="0" borderId="5" applyAlignment="1" pivotButton="0" quotePrefix="0" xfId="0">
      <alignment horizontal="left" vertical="center"/>
    </xf>
    <xf numFmtId="168" fontId="6" fillId="3" borderId="6" applyAlignment="1" pivotButton="0" quotePrefix="0" xfId="0">
      <alignment horizontal="left" vertical="center"/>
    </xf>
    <xf numFmtId="0" fontId="6" fillId="0" borderId="5" applyAlignment="1" pivotButton="0" quotePrefix="0" xfId="0">
      <alignment horizontal="right" vertical="center"/>
    </xf>
    <xf numFmtId="0" fontId="0" fillId="0" borderId="7" pivotButton="0" quotePrefix="0" xfId="0"/>
    <xf numFmtId="0" fontId="6" fillId="3" borderId="6" applyAlignment="1" pivotButton="0" quotePrefix="0" xfId="0">
      <alignment horizontal="left" vertical="center"/>
    </xf>
    <xf numFmtId="164" fontId="6" fillId="3" borderId="4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" fontId="6" fillId="3" borderId="4" applyAlignment="1" pivotButton="0" quotePrefix="0" xfId="0">
      <alignment horizontal="center" vertical="center"/>
    </xf>
    <xf numFmtId="0" fontId="11" fillId="4" borderId="8" applyAlignment="1" pivotButton="0" quotePrefix="0" xfId="0">
      <alignment horizontal="left" vertical="center" wrapText="1"/>
    </xf>
    <xf numFmtId="0" fontId="0" fillId="4" borderId="8" pivotButton="0" quotePrefix="0" xfId="0"/>
    <xf numFmtId="164" fontId="1" fillId="2" borderId="3" applyAlignment="1" applyProtection="1" pivotButton="0" quotePrefix="0" xfId="0">
      <alignment horizontal="right" vertical="top"/>
      <protection locked="0" hidden="0"/>
    </xf>
    <xf numFmtId="0" fontId="1" fillId="2" borderId="3" applyAlignment="1" applyProtection="1" pivotButton="0" quotePrefix="0" xfId="0">
      <alignment horizontal="left" vertical="top"/>
      <protection locked="0" hidden="0"/>
    </xf>
    <xf numFmtId="0" fontId="6" fillId="3" borderId="4" applyAlignment="1" pivotButton="0" quotePrefix="0" xfId="0">
      <alignment horizontal="center" vertical="top"/>
    </xf>
    <xf numFmtId="1" fontId="1" fillId="2" borderId="3" applyAlignment="1" applyProtection="1" pivotButton="0" quotePrefix="0" xfId="0">
      <alignment horizontal="center" vertical="center"/>
      <protection locked="0" hidden="0"/>
    </xf>
    <xf numFmtId="9" fontId="1" fillId="2" borderId="3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11" fillId="4" borderId="8" applyAlignment="1" pivotButton="0" quotePrefix="0" xfId="0">
      <alignment horizontal="center" vertical="center" wrapText="1"/>
    </xf>
    <xf numFmtId="169" fontId="1" fillId="3" borderId="4" applyAlignment="1" pivotButton="0" quotePrefix="0" xfId="0">
      <alignment horizontal="center" vertical="center"/>
    </xf>
    <xf numFmtId="170" fontId="1" fillId="3" borderId="4" applyAlignment="1" pivotButton="0" quotePrefix="0" xfId="0">
      <alignment horizontal="center" vertical="center"/>
    </xf>
    <xf numFmtId="0" fontId="6" fillId="3" borderId="4" applyAlignment="1" pivotButton="0" quotePrefix="0" xfId="0">
      <alignment horizontal="center" vertical="center"/>
    </xf>
    <xf numFmtId="0" fontId="1" fillId="2" borderId="4" applyAlignment="1" pivotButton="0" quotePrefix="0" xfId="0">
      <alignment horizontal="right" vertical="center"/>
    </xf>
    <xf numFmtId="0" fontId="6" fillId="3" borderId="4" applyAlignment="1" pivotButton="0" quotePrefix="0" xfId="0">
      <alignment horizontal="left" vertical="center"/>
    </xf>
    <xf numFmtId="1" fontId="5" fillId="3" borderId="4" applyAlignment="1" pivotButton="0" quotePrefix="0" xfId="0">
      <alignment horizontal="center" vertical="center"/>
    </xf>
    <xf numFmtId="171" fontId="1" fillId="2" borderId="3" applyAlignment="1" applyProtection="1" pivotButton="0" quotePrefix="0" xfId="0">
      <alignment horizontal="right" vertical="center"/>
      <protection locked="0" hidden="0"/>
    </xf>
    <xf numFmtId="0" fontId="1" fillId="0" borderId="5" applyAlignment="1" pivotButton="0" quotePrefix="0" xfId="0">
      <alignment horizontal="right" vertical="center"/>
    </xf>
    <xf numFmtId="1" fontId="6" fillId="3" borderId="6" applyAlignment="1" pivotButton="0" quotePrefix="0" xfId="0">
      <alignment horizontal="right" vertical="center"/>
    </xf>
    <xf numFmtId="0" fontId="12" fillId="3" borderId="4" applyAlignment="1" pivotButton="0" quotePrefix="0" xfId="0">
      <alignment horizontal="left" vertical="center"/>
    </xf>
    <xf numFmtId="0" fontId="6" fillId="3" borderId="4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left" vertical="center" wrapText="1"/>
    </xf>
    <xf numFmtId="0" fontId="0" fillId="5" borderId="0" pivotButton="0" quotePrefix="0" xfId="0"/>
    <xf numFmtId="0" fontId="13" fillId="4" borderId="0" applyAlignment="1" pivotButton="0" quotePrefix="0" xfId="0">
      <alignment horizontal="left" vertical="center" indent="1"/>
    </xf>
    <xf numFmtId="0" fontId="0" fillId="4" borderId="0" pivotButton="0" quotePrefix="0" xfId="0"/>
  </cellXfs>
  <cellStyles count="1">
    <cellStyle name="Normal" xfId="0" builtinId="0" hidden="0"/>
  </cellStyles>
  <dxfs count="2">
    <dxf>
      <font>
        <b val="1"/>
        <color rgb="00B23620"/>
      </font>
    </dxf>
    <dxf>
      <fill>
        <patternFill patternType="solid">
          <fgColor rgb="00C9C4BF"/>
          <bgColor rgb="00C9C4B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24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04" customWidth="1" min="3" max="3"/>
  </cols>
  <sheetData>
    <row r="1" ht="30" customHeight="1">
      <c r="B1" s="1" t="inlineStr">
        <is>
          <t>The project on one page</t>
        </is>
      </c>
    </row>
    <row r="2">
      <c r="B2" s="2" t="inlineStr">
        <is>
          <t>Free module · Tudor Hilcu, by THG Conseil · thgconseil.fr</t>
        </is>
      </c>
    </row>
    <row r="3" ht="9" customHeight="1"/>
    <row r="4" ht="20" customHeight="1">
      <c r="B4" s="3" t="inlineStr">
        <is>
          <t>What to fill in, and in what order</t>
        </is>
      </c>
      <c r="C4" s="4" t="n"/>
    </row>
    <row r="5" ht="30.4" customHeight="1">
      <c r="B5" s="5" t="n">
        <v>1</v>
      </c>
      <c r="C5" s="6" t="inlineStr">
        <is>
          <t>“Project sheet”: at launch, fill in the five boxes, then have the sheet reviewed by the one who pays and the one who delivers. Allow an hour.</t>
        </is>
      </c>
    </row>
    <row r="6" ht="17.2" customHeight="1">
      <c r="B6" s="5" t="n">
        <v>2</v>
      </c>
      <c r="C6" s="6" t="inlineStr">
        <is>
          <t>“Decision log”: for each decision, one line with the date, who decides, why and the deadline. Five minutes per decision.</t>
        </is>
      </c>
    </row>
    <row r="7" ht="17.2" customHeight="1">
      <c r="B7" s="5" t="n">
        <v>3</v>
      </c>
      <c r="C7" s="6" t="inlineStr">
        <is>
          <t>“Portfolio status”: every week, one line per project (progress, budget, major risks, next deadline). The status calculates itself.</t>
        </is>
      </c>
    </row>
    <row r="8" ht="30.4" customHeight="1">
      <c r="B8" s="5" t="n">
        <v>4</v>
      </c>
      <c r="C8" s="6" t="inlineStr">
        <is>
          <t>“Go or no-go”: 48 hours before a cutover, answer the five questions. Five yeses, you go; otherwise you postpone and tell your customers.</t>
        </is>
      </c>
    </row>
    <row r="9" ht="17.2" customHeight="1">
      <c r="B9" s="5" t="n">
        <v>5</v>
      </c>
      <c r="C9" s="6" t="inlineStr">
        <is>
          <t>“Fictitious example”: a made-up project, filled in from start to finish, to see the result before you start.</t>
        </is>
      </c>
    </row>
    <row r="10" ht="9" customHeight="1"/>
    <row r="11" ht="20" customHeight="1">
      <c r="B11" s="3" t="inlineStr">
        <is>
          <t>Cells</t>
        </is>
      </c>
      <c r="C11" s="4" t="n"/>
    </row>
    <row r="12" ht="18" customHeight="1">
      <c r="B12" s="7" t="n"/>
      <c r="C12" s="8" t="inlineStr">
        <is>
          <t>Input cell: your text, dates, amounts; drop-down lists for answers and statuses.</t>
        </is>
      </c>
    </row>
    <row r="13" ht="18" customHeight="1">
      <c r="B13" s="9" t="n"/>
      <c r="C13" s="8" t="inlineStr">
        <is>
          <t>Calculated cell: protected, it updates by itself.</t>
        </is>
      </c>
    </row>
    <row r="14" ht="18" customHeight="1">
      <c r="B14" s="10" t="inlineStr">
        <is>
          <t>Red</t>
        </is>
      </c>
      <c r="C14" s="8" t="inlineStr">
        <is>
          <t>Alert: incomplete box, “postpone” verdict, “Red” status, overdue decision.</t>
        </is>
      </c>
    </row>
    <row r="15" ht="9" customHeight="1"/>
    <row r="16" ht="20" customHeight="1">
      <c r="B16" s="3" t="inlineStr">
        <is>
          <t>Good to know</t>
        </is>
      </c>
      <c r="C16" s="4" t="n"/>
    </row>
    <row r="17" ht="17.2" customHeight="1">
      <c r="B17" s="11" t="inlineStr">
        <is>
          <t>·</t>
        </is>
      </c>
      <c r="C17" s="6" t="inlineStr">
        <is>
          <t>The status thresholds can be changed at the top of the “Portfolio status” tab.</t>
        </is>
      </c>
    </row>
    <row r="18" ht="17.2" customHeight="1">
      <c r="B18" s="11" t="inlineStr">
        <is>
          <t>·</t>
        </is>
      </c>
      <c r="C18" s="6" t="inlineStr">
        <is>
          <t>To add rows, unprotect the sheet (Review menu, Unprotect Sheet: there is no password), then check the formulas.</t>
        </is>
      </c>
    </row>
    <row r="19" ht="17.2" customHeight="1">
      <c r="B19" s="11" t="inlineStr">
        <is>
          <t>·</t>
        </is>
      </c>
      <c r="C19" s="6" t="inlineStr">
        <is>
          <t>The step-by-step guide (PDF) explains each tab with screenshots, and walks through the fictitious example figure by figure.</t>
        </is>
      </c>
    </row>
    <row r="20" ht="9" customHeight="1"/>
    <row r="21" ht="20" customHeight="1">
      <c r="B21" s="3" t="inlineStr">
        <is>
          <t>An outside view</t>
        </is>
      </c>
      <c r="C21" s="4" t="n"/>
    </row>
    <row r="22" ht="30.4" customHeight="1">
      <c r="C22" s="6" t="inlineStr">
        <is>
          <t>To frame a project, prepare a go or no-go or keep a portfolio status: call me or write to me. The first conversation is complimentary, within 48 hours.</t>
        </is>
      </c>
    </row>
    <row r="23" ht="17.2" customHeight="1">
      <c r="C23" s="6" t="inlineStr">
        <is>
          <t>thgconseil.fr/en/contact · +33 6 74 86 88 70 · contact@thgconseil.fr</t>
        </is>
      </c>
    </row>
    <row r="24" ht="17.2" customHeight="1">
      <c r="C24" s="6" t="inlineStr">
        <is>
          <t>Tudor Hilcu, founder and head of THG Conseil. PMP®, PRINCE2 Agile®, ITIL® 4. Module version 1.0, October 2026.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6">
    <mergeCell ref="B21:C21"/>
    <mergeCell ref="B2:C2"/>
    <mergeCell ref="B16:C16"/>
    <mergeCell ref="B11:C11"/>
    <mergeCell ref="B1:C1"/>
    <mergeCell ref="B4:C4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&amp;L&amp;"Arial,Regular"&amp;8 &amp;K57534ETudor Hilcu, by THG Conseil · thgconseil.fr&amp;C&amp;"Arial,Regular"&amp;8 &amp;K57534EThe project on one page&amp;R&amp;"Arial,Regular"&amp;8 &amp;K57534E&amp;P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0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7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1" customWidth="1" min="12" max="12"/>
    <col width="28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26" customHeight="1">
      <c r="A1" s="12" t="inlineStr">
        <is>
          <t>Project sheet</t>
        </is>
      </c>
    </row>
    <row r="2" ht="20" customHeight="1">
      <c r="A2" s="13" t="inlineStr">
        <is>
          <t>Five boxes to fill in before launch. If the project does not fit on this page, it is not ready to start.</t>
        </is>
      </c>
    </row>
    <row r="3" ht="8" customHeight="1"/>
    <row r="4" ht="20" customHeight="1">
      <c r="B4" s="14" t="inlineStr">
        <is>
          <t>Project</t>
        </is>
      </c>
      <c r="C4" s="15" t="n"/>
      <c r="D4" s="15" t="n"/>
      <c r="E4" s="15" t="n"/>
      <c r="F4" s="15" t="n"/>
      <c r="G4" s="15" t="n"/>
      <c r="H4" s="15" t="n"/>
      <c r="I4" s="16" t="inlineStr">
        <is>
          <t>Sheet drawn up on</t>
        </is>
      </c>
      <c r="K4" s="17" t="n"/>
      <c r="L4" s="17" t="n"/>
    </row>
    <row r="5" ht="9" customHeight="1"/>
    <row r="6" ht="20" customHeight="1">
      <c r="A6" s="18" t="n">
        <v>1</v>
      </c>
      <c r="B6" s="3" t="inlineStr">
        <is>
          <t>The objective, in one sentence, with a number</t>
        </is>
      </c>
      <c r="C6" s="4" t="n"/>
      <c r="D6" s="4" t="n"/>
      <c r="E6" s="4" t="n"/>
      <c r="F6" s="4" t="n"/>
      <c r="G6" s="19" t="inlineStr">
        <is>
          <t>What will have changed, by how much, and by when.</t>
        </is>
      </c>
      <c r="H6" s="4" t="n"/>
      <c r="I6" s="4" t="n"/>
      <c r="J6" s="4" t="n"/>
      <c r="K6" s="4" t="n"/>
      <c r="L6" s="4" t="n"/>
      <c r="M6" s="4" t="n"/>
    </row>
    <row r="7" ht="34" customHeight="1">
      <c r="B7" s="20" t="n"/>
      <c r="C7" s="20" t="n"/>
      <c r="D7" s="20" t="n"/>
      <c r="E7" s="20" t="n"/>
      <c r="F7" s="20" t="n"/>
      <c r="G7" s="20" t="n"/>
      <c r="H7" s="20" t="n"/>
      <c r="I7" s="20" t="n"/>
      <c r="J7" s="20" t="n"/>
      <c r="K7" s="16" t="inlineStr">
        <is>
          <t>Check</t>
        </is>
      </c>
      <c r="M7" s="21">
        <f>IF(B7="","",IF(LEN(B7)-LEN(SUBSTITUTE(SUBSTITUTE(SUBSTITUTE(SUBSTITUTE(SUBSTITUTE(SUBSTITUTE(SUBSTITUTE(SUBSTITUTE(SUBSTITUTE(SUBSTITUTE(B7,"0",""),"1",""),"2",""),"3",""),"4",""),"5",""),"6",""),"7",""),"8",""),"9",""))&gt;0,"Number included","Add a number"))</f>
        <v/>
      </c>
    </row>
    <row r="8" ht="9" customHeight="1"/>
    <row r="9" ht="20" customHeight="1">
      <c r="A9" s="18" t="n">
        <v>2</v>
      </c>
      <c r="B9" s="3" t="inlineStr">
        <is>
          <t>The budget, with a line for contingencies</t>
        </is>
      </c>
      <c r="C9" s="4" t="n"/>
      <c r="D9" s="4" t="n"/>
      <c r="E9" s="4" t="n"/>
      <c r="F9" s="4" t="n"/>
      <c r="G9" s="19" t="inlineStr">
        <is>
          <t>Contingency is a separate line, not a margin hidden in every item.</t>
        </is>
      </c>
      <c r="H9" s="4" t="n"/>
      <c r="I9" s="4" t="n"/>
      <c r="J9" s="4" t="n"/>
      <c r="K9" s="4" t="n"/>
      <c r="L9" s="4" t="n"/>
      <c r="M9" s="4" t="n"/>
    </row>
    <row r="10" ht="20" customHeight="1">
      <c r="B10" s="14" t="inlineStr">
        <is>
          <t>Budget, excluding contingency</t>
        </is>
      </c>
      <c r="C10" s="22" t="n"/>
      <c r="D10" s="16" t="inlineStr">
        <is>
          <t>Contingency</t>
        </is>
      </c>
      <c r="E10" s="22" t="n"/>
      <c r="F10" s="16" t="inlineStr">
        <is>
          <t>Total</t>
        </is>
      </c>
      <c r="G10" s="23">
        <f>IF(AND(C10="",E10=""),"",N(C10)+N(E10))</f>
        <v/>
      </c>
      <c r="H10" s="24">
        <f>IF(OR(E10="",N(G10)=0),"",E10/G10)</f>
        <v/>
      </c>
      <c r="I10" s="24" t="n"/>
      <c r="K10" s="16" t="inlineStr">
        <is>
          <t>Check</t>
        </is>
      </c>
      <c r="M10" s="21">
        <f>IF(AND(C10="",E10=""),"",IF(N(E10)&lt;=0,"Add a contingency line",IF(N(C10)&lt;=0,"Enter the budget","")))</f>
        <v/>
      </c>
    </row>
    <row r="11" ht="9" customHeight="1"/>
    <row r="12" ht="20" customHeight="1">
      <c r="A12" s="18" t="n">
        <v>3</v>
      </c>
      <c r="B12" s="3" t="inlineStr">
        <is>
          <t>The date, and what happens if it slips</t>
        </is>
      </c>
      <c r="C12" s="4" t="n"/>
      <c r="D12" s="4" t="n"/>
      <c r="E12" s="4" t="n"/>
      <c r="F12" s="4" t="n"/>
      <c r="G12" s="19" t="inlineStr">
        <is>
          <t>Write down what a month’s delay costs: money, customers, a missed season.</t>
        </is>
      </c>
      <c r="H12" s="4" t="n"/>
      <c r="I12" s="4" t="n"/>
      <c r="J12" s="4" t="n"/>
      <c r="K12" s="4" t="n"/>
      <c r="L12" s="4" t="n"/>
      <c r="M12" s="4" t="n"/>
    </row>
    <row r="13" ht="26" customHeight="1">
      <c r="B13" s="14" t="inlineStr">
        <is>
          <t>Planned end date</t>
        </is>
      </c>
      <c r="C13" s="17" t="n"/>
      <c r="D13" s="16" t="inlineStr">
        <is>
          <t>Time left</t>
        </is>
      </c>
      <c r="F13" s="25">
        <f>IF(OR(C13="",K4=""),"",INT((C13-K4)/7))</f>
        <v/>
      </c>
      <c r="G13" s="25" t="n"/>
      <c r="K13" s="16" t="inlineStr">
        <is>
          <t>Check</t>
        </is>
      </c>
      <c r="M13" s="26">
        <f>IF(C13="","",IF(C14="","Write down what happens if the date slips",""))</f>
        <v/>
      </c>
    </row>
    <row r="14" ht="30" customHeight="1">
      <c r="B14" s="27" t="inlineStr">
        <is>
          <t>If it slips by a month</t>
        </is>
      </c>
      <c r="C14" s="20" t="n"/>
      <c r="D14" s="20" t="n"/>
      <c r="E14" s="20" t="n"/>
      <c r="F14" s="20" t="n"/>
      <c r="G14" s="20" t="n"/>
      <c r="H14" s="20" t="n"/>
      <c r="I14" s="20" t="n"/>
      <c r="J14" s="20" t="n"/>
      <c r="K14" s="20" t="n"/>
      <c r="L14" s="20" t="n"/>
      <c r="M14" s="20" t="n"/>
    </row>
    <row r="15" ht="9" customHeight="1"/>
    <row r="16" ht="20" customHeight="1">
      <c r="A16" s="18" t="n">
        <v>4</v>
      </c>
      <c r="B16" s="3" t="inlineStr">
        <is>
          <t>The owner: one person only</t>
        </is>
      </c>
      <c r="C16" s="4" t="n"/>
      <c r="D16" s="4" t="n"/>
      <c r="E16" s="4" t="n"/>
      <c r="F16" s="4" t="n"/>
      <c r="G16" s="19" t="inlineStr">
        <is>
          <t>A name, not a department or a committee.</t>
        </is>
      </c>
      <c r="H16" s="4" t="n"/>
      <c r="I16" s="4" t="n"/>
      <c r="J16" s="4" t="n"/>
      <c r="K16" s="4" t="n"/>
      <c r="L16" s="4" t="n"/>
      <c r="M16" s="4" t="n"/>
    </row>
    <row r="17" ht="26" customHeight="1">
      <c r="B17" s="14" t="inlineStr">
        <is>
          <t>Name</t>
        </is>
      </c>
      <c r="C17" s="15" t="n"/>
      <c r="D17" s="15" t="n"/>
      <c r="E17" s="15" t="n"/>
      <c r="F17" s="15" t="n"/>
      <c r="G17" s="16" t="inlineStr">
        <is>
          <t>Role</t>
        </is>
      </c>
      <c r="H17" s="15" t="n"/>
      <c r="I17" s="15" t="n"/>
      <c r="J17" s="15" t="n"/>
      <c r="K17" s="16" t="inlineStr">
        <is>
          <t>Check</t>
        </is>
      </c>
      <c r="M17" s="26">
        <f>IF(C17="","",IF(OR(ISNUMBER(SEARCH(" and ",C17)),ISNUMBER(SEARCH(",",C17)),ISNUMBER(SEARCH(";",C17)),ISNUMBER(SEARCH("/",C17)),ISNUMBER(SEARCH("&amp;",C17)),ISNUMBER(SEARCH("+",C17))),"Several names? Keep only one",""))</f>
        <v/>
      </c>
    </row>
    <row r="18" ht="9" customHeight="1"/>
    <row r="19" ht="20" customHeight="1">
      <c r="A19" s="18" t="n">
        <v>5</v>
      </c>
      <c r="B19" s="3" t="inlineStr">
        <is>
          <t>The three main risks, and the response to each</t>
        </is>
      </c>
      <c r="C19" s="4" t="n"/>
      <c r="D19" s="4" t="n"/>
      <c r="E19" s="4" t="n"/>
      <c r="F19" s="4" t="n"/>
      <c r="G19" s="19" t="inlineStr">
        <is>
          <t>The risk: what could happen. The response: what you do before it happens.</t>
        </is>
      </c>
      <c r="H19" s="4" t="n"/>
      <c r="I19" s="4" t="n"/>
      <c r="J19" s="4" t="n"/>
      <c r="K19" s="4" t="n"/>
      <c r="L19" s="4" t="n"/>
      <c r="M19" s="4" t="n"/>
    </row>
    <row r="20" ht="18" customHeight="1">
      <c r="A20" s="28" t="inlineStr">
        <is>
          <t>No.</t>
        </is>
      </c>
      <c r="B20" s="28" t="inlineStr">
        <is>
          <t>Risk</t>
        </is>
      </c>
      <c r="C20" s="4" t="n"/>
      <c r="D20" s="4" t="n"/>
      <c r="E20" s="4" t="n"/>
      <c r="F20" s="4" t="n"/>
      <c r="G20" s="28" t="inlineStr">
        <is>
          <t>Response</t>
        </is>
      </c>
      <c r="H20" s="4" t="n"/>
      <c r="I20" s="4" t="n"/>
      <c r="J20" s="4" t="n"/>
      <c r="K20" s="4" t="n"/>
      <c r="L20" s="4" t="n"/>
      <c r="M20" s="28" t="inlineStr">
        <is>
          <t>Check</t>
        </is>
      </c>
    </row>
    <row r="21" ht="30" customHeight="1">
      <c r="A21" s="29" t="n">
        <v>1</v>
      </c>
      <c r="B21" s="20" t="n"/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1">
        <f>IF(B21="",IF(G21="","","Risk missing"),IF(G21="","Response missing",""))</f>
        <v/>
      </c>
    </row>
    <row r="22" ht="30" customHeight="1">
      <c r="A22" s="29" t="n">
        <v>2</v>
      </c>
      <c r="B22" s="20" t="n"/>
      <c r="C22" s="20" t="n"/>
      <c r="D22" s="20" t="n"/>
      <c r="E22" s="20" t="n"/>
      <c r="F22" s="20" t="n"/>
      <c r="G22" s="20" t="n"/>
      <c r="H22" s="20" t="n"/>
      <c r="I22" s="20" t="n"/>
      <c r="J22" s="20" t="n"/>
      <c r="K22" s="20" t="n"/>
      <c r="L22" s="20" t="n"/>
      <c r="M22" s="21">
        <f>IF(B22="",IF(G22="","","Risk missing"),IF(G22="","Response missing",""))</f>
        <v/>
      </c>
    </row>
    <row r="23" ht="30" customHeight="1">
      <c r="A23" s="29" t="n">
        <v>3</v>
      </c>
      <c r="B23" s="20" t="n"/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1">
        <f>IF(B23="",IF(G23="","","Risk missing"),IF(G23="","Response missing",""))</f>
        <v/>
      </c>
    </row>
    <row r="25" ht="20" customHeight="1">
      <c r="A25" s="4" t="n"/>
      <c r="B25" s="3" t="inlineStr">
        <is>
          <t>Review, before launch</t>
        </is>
      </c>
      <c r="C25" s="4" t="n"/>
      <c r="D25" s="4" t="n"/>
      <c r="E25" s="4" t="n"/>
      <c r="F25" s="4" t="n"/>
      <c r="G25" s="19" t="inlineStr">
        <is>
          <t>If they disagree on a box, talk about it now, not after launch.</t>
        </is>
      </c>
      <c r="H25" s="4" t="n"/>
      <c r="I25" s="4" t="n"/>
      <c r="J25" s="4" t="n"/>
      <c r="K25" s="4" t="n"/>
      <c r="L25" s="4" t="n"/>
      <c r="M25" s="4" t="n"/>
    </row>
    <row r="26" ht="18" customHeight="1">
      <c r="B26" s="28" t="inlineStr">
        <is>
          <t>Reviewed by</t>
        </is>
      </c>
      <c r="C26" s="28" t="inlineStr">
        <is>
          <t>Name</t>
        </is>
      </c>
      <c r="D26" s="4" t="n"/>
      <c r="E26" s="4" t="n"/>
      <c r="F26" s="4" t="n"/>
      <c r="G26" s="28" t="inlineStr">
        <is>
          <t>Date</t>
        </is>
      </c>
      <c r="H26" s="28" t="inlineStr">
        <is>
          <t>Agreed?</t>
        </is>
      </c>
      <c r="I26" s="28" t="inlineStr">
        <is>
          <t>Disagreement or reservation</t>
        </is>
      </c>
      <c r="J26" s="4" t="n"/>
      <c r="K26" s="4" t="n"/>
      <c r="L26" s="4" t="n"/>
      <c r="M26" s="4" t="n"/>
    </row>
    <row r="27" ht="20" customHeight="1">
      <c r="B27" s="14" t="inlineStr">
        <is>
          <t>The one who pays</t>
        </is>
      </c>
      <c r="C27" s="15" t="n"/>
      <c r="D27" s="15" t="n"/>
      <c r="E27" s="15" t="n"/>
      <c r="F27" s="15" t="n"/>
      <c r="G27" s="17" t="n"/>
      <c r="H27" s="30" t="n"/>
      <c r="I27" s="31" t="n"/>
      <c r="J27" s="31" t="n"/>
      <c r="K27" s="31" t="n"/>
      <c r="L27" s="31" t="n"/>
      <c r="M27" s="31" t="n"/>
    </row>
    <row r="28" ht="20" customHeight="1">
      <c r="B28" s="14" t="inlineStr">
        <is>
          <t>The one who delivers</t>
        </is>
      </c>
      <c r="C28" s="15" t="n"/>
      <c r="D28" s="15" t="n"/>
      <c r="E28" s="15" t="n"/>
      <c r="F28" s="15" t="n"/>
      <c r="G28" s="17" t="n"/>
      <c r="H28" s="30" t="n"/>
      <c r="I28" s="31" t="n"/>
      <c r="J28" s="31" t="n"/>
      <c r="K28" s="31" t="n"/>
      <c r="L28" s="31" t="n"/>
      <c r="M28" s="31" t="n"/>
    </row>
    <row r="30" ht="24" customHeight="1">
      <c r="A30" s="32" t="n"/>
      <c r="B30" s="33" t="inlineStr">
        <is>
          <t>Boxes filled in</t>
        </is>
      </c>
      <c r="C30" s="34">
        <f>IF(B7&lt;&gt;"",1,0)+IF(AND(N(C10)&gt;0,N(E10)&gt;0),1,0)+IF(AND(C13&lt;&gt;"",C14&lt;&gt;""),1,0)+IF(C17&lt;&gt;"",1,0)+IF(AND(COUNTA(B21,B22,B23)=3,COUNTA(G21,G22,G23)=3),1,0)</f>
        <v/>
      </c>
      <c r="D30" s="35" t="inlineStr">
        <is>
          <t>Where the sheet stands</t>
        </is>
      </c>
      <c r="E30" s="36" t="n"/>
      <c r="F30" s="37">
        <f>IF(C30&lt;5,"Not ready yet: "&amp;(5-C30)&amp;IF(5-C30=1," box to complete"," boxes to complete"),IF(AND(H27="Yes",H28="Yes"),"Ready: reviewed and agreed by both",IF(OR(H27="No",H27="With reservations",H28="No",H28="With reservations"),"Disagreement: settle it before launch","Review still to be completed by both")))</f>
        <v/>
      </c>
      <c r="G30" s="37" t="n"/>
      <c r="H30" s="37" t="n"/>
      <c r="I30" s="37" t="n"/>
      <c r="J30" s="37" t="n"/>
      <c r="K30" s="37" t="n"/>
      <c r="L30" s="37" t="n"/>
      <c r="M30" s="37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4">
    <mergeCell ref="C17:F17"/>
    <mergeCell ref="B16:F16"/>
    <mergeCell ref="H10:I10"/>
    <mergeCell ref="B25:F25"/>
    <mergeCell ref="B22:F22"/>
    <mergeCell ref="C14:M14"/>
    <mergeCell ref="A1:H1"/>
    <mergeCell ref="G16:M16"/>
    <mergeCell ref="H17:J17"/>
    <mergeCell ref="I27:M27"/>
    <mergeCell ref="G25:M25"/>
    <mergeCell ref="C28:F28"/>
    <mergeCell ref="I26:M26"/>
    <mergeCell ref="B21:F21"/>
    <mergeCell ref="B12:F12"/>
    <mergeCell ref="F30:M30"/>
    <mergeCell ref="G9:M9"/>
    <mergeCell ref="D13:E13"/>
    <mergeCell ref="G12:M12"/>
    <mergeCell ref="B23:F23"/>
    <mergeCell ref="I28:M28"/>
    <mergeCell ref="G20:L20"/>
    <mergeCell ref="C26:F26"/>
    <mergeCell ref="G22:L22"/>
    <mergeCell ref="C27:F27"/>
    <mergeCell ref="B19:F19"/>
    <mergeCell ref="F13:G13"/>
    <mergeCell ref="B9:F9"/>
    <mergeCell ref="K17:L17"/>
    <mergeCell ref="G19:M19"/>
    <mergeCell ref="G21:L21"/>
    <mergeCell ref="B7:J7"/>
    <mergeCell ref="K7:L7"/>
    <mergeCell ref="I4:J4"/>
    <mergeCell ref="G6:M6"/>
    <mergeCell ref="B6:F6"/>
    <mergeCell ref="D30:E30"/>
    <mergeCell ref="B20:F20"/>
    <mergeCell ref="K10:L10"/>
    <mergeCell ref="G23:L23"/>
    <mergeCell ref="C4:H4"/>
    <mergeCell ref="K4:L4"/>
    <mergeCell ref="K13:L13"/>
    <mergeCell ref="A2:M2"/>
  </mergeCells>
  <conditionalFormatting sqref="M7">
    <cfRule type="expression" priority="1" dxfId="0" stopIfTrue="0">
      <formula>$M$7="Add a number"</formula>
    </cfRule>
  </conditionalFormatting>
  <conditionalFormatting sqref="M10">
    <cfRule type="expression" priority="2" dxfId="0" stopIfTrue="0">
      <formula>$M$10&lt;&gt;""</formula>
    </cfRule>
  </conditionalFormatting>
  <conditionalFormatting sqref="M13">
    <cfRule type="expression" priority="3" dxfId="0" stopIfTrue="0">
      <formula>$M$13&lt;&gt;""</formula>
    </cfRule>
  </conditionalFormatting>
  <conditionalFormatting sqref="M17">
    <cfRule type="expression" priority="4" dxfId="0" stopIfTrue="0">
      <formula>$M$17&lt;&gt;""</formula>
    </cfRule>
  </conditionalFormatting>
  <conditionalFormatting sqref="M21:M23">
    <cfRule type="expression" priority="5" dxfId="0" stopIfTrue="0">
      <formula>$M21&lt;&gt;""</formula>
    </cfRule>
  </conditionalFormatting>
  <conditionalFormatting sqref="F30:M30">
    <cfRule type="expression" priority="6" dxfId="0" stopIfTrue="0">
      <formula>$F$30="Disagreement: settle it before launch"</formula>
    </cfRule>
    <cfRule type="expression" priority="7" dxfId="1" stopIfTrue="0">
      <formula>$F$30="Ready: reviewed and agreed by both"</formula>
    </cfRule>
  </conditionalFormatting>
  <dataValidations count="3">
    <dataValidation sqref="H27 H28" showDropDown="0" showInputMessage="0" showErrorMessage="1" allowBlank="1" errorTitle="List value" error="Choose from the list." type="list">
      <formula1>"Yes,No,With reservations"</formula1>
    </dataValidation>
    <dataValidation sqref="C13 G27 G28 K4" showDropDown="0" showInputMessage="0" showErrorMessage="1" allowBlank="1" errorTitle="Date expected" error="Enter a date." type="date" operator="greaterThanOrEqual">
      <formula1>36526</formula1>
    </dataValidation>
    <dataValidation sqref="C10 E10" showDropDown="0" showInputMessage="0" showErrorMessage="1" allowBlank="1" errorTitle="Positive amount" error="Enter a positive amount." type="decimal" operator="greaterThanOrEqual">
      <formula1>0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Hilcu, by THG Conseil · thgconseil.fr&amp;C&amp;"Arial,Regular"&amp;8 &amp;K57534EThe project on one page&amp;R&amp;"Arial,Regular"&amp;8 &amp;K57534E&amp;P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8"/>
  <sheetViews>
    <sheetView showGridLines="0" zoomScale="10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17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1" customWidth="1" min="12" max="12"/>
    <col width="28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26" customHeight="1">
      <c r="A1" s="12" t="inlineStr">
        <is>
          <t>Decision log</t>
        </is>
      </c>
    </row>
    <row r="2" ht="20" customHeight="1">
      <c r="A2" s="13" t="inlineStr">
        <is>
          <t>One line per decision: what was decided, by whom, why and by when. In six months, nobody will remember the why.</t>
        </is>
      </c>
    </row>
    <row r="3" ht="8" customHeight="1"/>
    <row r="4" ht="20" customHeight="1">
      <c r="B4" s="14" t="inlineStr">
        <is>
          <t>Review date</t>
        </is>
      </c>
      <c r="C4" s="17" t="n"/>
      <c r="D4" s="16" t="inlineStr">
        <is>
          <t>Used</t>
        </is>
      </c>
      <c r="E4" s="38">
        <f>IF(C4="",TODAY(),C4)</f>
        <v/>
      </c>
      <c r="F4" s="38" t="n"/>
      <c r="G4" s="39" t="inlineStr">
        <is>
          <t>Leave blank: today’s date is used.</t>
        </is>
      </c>
    </row>
    <row r="6" ht="22" customHeight="1">
      <c r="B6" s="40" t="inlineStr">
        <is>
          <t>Open decisions</t>
        </is>
      </c>
      <c r="C6" s="41">
        <f>SUMPRODUCT((B9:B38&lt;&gt;"")*(J9:J38&lt;&gt;"Applied")*(J9:J38&lt;&gt;"Dropped"))</f>
        <v/>
      </c>
      <c r="D6" s="16" t="inlineStr">
        <is>
          <t>Overdue</t>
        </is>
      </c>
      <c r="E6" s="41">
        <f>COUNTIF(L9:L38,"Overdue")</f>
        <v/>
      </c>
      <c r="F6" s="16" t="inlineStr">
        <is>
          <t>Review due</t>
        </is>
      </c>
      <c r="G6" s="41">
        <f>COUNTIF(L9:L38,"Review due")</f>
        <v/>
      </c>
    </row>
    <row r="8" ht="22" customHeight="1">
      <c r="A8" s="42" t="inlineStr">
        <is>
          <t>No.</t>
        </is>
      </c>
      <c r="B8" s="42" t="inlineStr">
        <is>
          <t>Decision</t>
        </is>
      </c>
      <c r="C8" s="42" t="inlineStr">
        <is>
          <t>Who decides</t>
        </is>
      </c>
      <c r="D8" s="42" t="inlineStr">
        <is>
          <t>Date</t>
        </is>
      </c>
      <c r="E8" s="42" t="inlineStr">
        <is>
          <t>Why</t>
        </is>
      </c>
      <c r="F8" s="43" t="n"/>
      <c r="G8" s="43" t="n"/>
      <c r="H8" s="43" t="n"/>
      <c r="I8" s="42" t="inlineStr">
        <is>
          <t>Deadline</t>
        </is>
      </c>
      <c r="J8" s="42" t="inlineStr">
        <is>
          <t>Status</t>
        </is>
      </c>
      <c r="K8" s="42" t="inlineStr">
        <is>
          <t>Review on</t>
        </is>
      </c>
      <c r="L8" s="42" t="inlineStr">
        <is>
          <t>Alert</t>
        </is>
      </c>
      <c r="M8" s="42" t="inlineStr">
        <is>
          <t>Follow-up</t>
        </is>
      </c>
    </row>
    <row r="9" ht="20" customHeight="1">
      <c r="A9" s="29" t="n">
        <v>1</v>
      </c>
      <c r="B9" s="20" t="n"/>
      <c r="C9" s="20" t="n"/>
      <c r="D9" s="44" t="n"/>
      <c r="E9" s="20" t="n"/>
      <c r="F9" s="20" t="n"/>
      <c r="G9" s="20" t="n"/>
      <c r="H9" s="20" t="n"/>
      <c r="I9" s="44" t="n"/>
      <c r="J9" s="45" t="n"/>
      <c r="K9" s="44" t="n"/>
      <c r="L9" s="46">
        <f>IF(OR(B9="",J9="Applied",J9="Dropped"),"",IF(AND(I9&lt;&gt;"",I9&lt;$E$4),"Overdue",IF(AND(K9&lt;&gt;"",K9&lt;=$E$4),"Review due","")))</f>
        <v/>
      </c>
      <c r="M9" s="20" t="n"/>
    </row>
    <row r="10" ht="20" customHeight="1">
      <c r="A10" s="29" t="n">
        <v>2</v>
      </c>
      <c r="B10" s="20" t="n"/>
      <c r="C10" s="20" t="n"/>
      <c r="D10" s="44" t="n"/>
      <c r="E10" s="20" t="n"/>
      <c r="F10" s="20" t="n"/>
      <c r="G10" s="20" t="n"/>
      <c r="H10" s="20" t="n"/>
      <c r="I10" s="44" t="n"/>
      <c r="J10" s="45" t="n"/>
      <c r="K10" s="44" t="n"/>
      <c r="L10" s="46">
        <f>IF(OR(B10="",J10="Applied",J10="Dropped"),"",IF(AND(I10&lt;&gt;"",I10&lt;$E$4),"Overdue",IF(AND(K10&lt;&gt;"",K10&lt;=$E$4),"Review due","")))</f>
        <v/>
      </c>
      <c r="M10" s="20" t="n"/>
    </row>
    <row r="11" ht="20" customHeight="1">
      <c r="A11" s="29" t="n">
        <v>3</v>
      </c>
      <c r="B11" s="20" t="n"/>
      <c r="C11" s="20" t="n"/>
      <c r="D11" s="44" t="n"/>
      <c r="E11" s="20" t="n"/>
      <c r="F11" s="20" t="n"/>
      <c r="G11" s="20" t="n"/>
      <c r="H11" s="20" t="n"/>
      <c r="I11" s="44" t="n"/>
      <c r="J11" s="45" t="n"/>
      <c r="K11" s="44" t="n"/>
      <c r="L11" s="46">
        <f>IF(OR(B11="",J11="Applied",J11="Dropped"),"",IF(AND(I11&lt;&gt;"",I11&lt;$E$4),"Overdue",IF(AND(K11&lt;&gt;"",K11&lt;=$E$4),"Review due","")))</f>
        <v/>
      </c>
      <c r="M11" s="20" t="n"/>
    </row>
    <row r="12" ht="20" customHeight="1">
      <c r="A12" s="29" t="n">
        <v>4</v>
      </c>
      <c r="B12" s="20" t="n"/>
      <c r="C12" s="20" t="n"/>
      <c r="D12" s="44" t="n"/>
      <c r="E12" s="20" t="n"/>
      <c r="F12" s="20" t="n"/>
      <c r="G12" s="20" t="n"/>
      <c r="H12" s="20" t="n"/>
      <c r="I12" s="44" t="n"/>
      <c r="J12" s="45" t="n"/>
      <c r="K12" s="44" t="n"/>
      <c r="L12" s="46">
        <f>IF(OR(B12="",J12="Applied",J12="Dropped"),"",IF(AND(I12&lt;&gt;"",I12&lt;$E$4),"Overdue",IF(AND(K12&lt;&gt;"",K12&lt;=$E$4),"Review due","")))</f>
        <v/>
      </c>
      <c r="M12" s="20" t="n"/>
    </row>
    <row r="13" ht="20" customHeight="1">
      <c r="A13" s="29" t="n">
        <v>5</v>
      </c>
      <c r="B13" s="20" t="n"/>
      <c r="C13" s="20" t="n"/>
      <c r="D13" s="44" t="n"/>
      <c r="E13" s="20" t="n"/>
      <c r="F13" s="20" t="n"/>
      <c r="G13" s="20" t="n"/>
      <c r="H13" s="20" t="n"/>
      <c r="I13" s="44" t="n"/>
      <c r="J13" s="45" t="n"/>
      <c r="K13" s="44" t="n"/>
      <c r="L13" s="46">
        <f>IF(OR(B13="",J13="Applied",J13="Dropped"),"",IF(AND(I13&lt;&gt;"",I13&lt;$E$4),"Overdue",IF(AND(K13&lt;&gt;"",K13&lt;=$E$4),"Review due","")))</f>
        <v/>
      </c>
      <c r="M13" s="20" t="n"/>
    </row>
    <row r="14" ht="20" customHeight="1">
      <c r="A14" s="29" t="n">
        <v>6</v>
      </c>
      <c r="B14" s="20" t="n"/>
      <c r="C14" s="20" t="n"/>
      <c r="D14" s="44" t="n"/>
      <c r="E14" s="20" t="n"/>
      <c r="F14" s="20" t="n"/>
      <c r="G14" s="20" t="n"/>
      <c r="H14" s="20" t="n"/>
      <c r="I14" s="44" t="n"/>
      <c r="J14" s="45" t="n"/>
      <c r="K14" s="44" t="n"/>
      <c r="L14" s="46">
        <f>IF(OR(B14="",J14="Applied",J14="Dropped"),"",IF(AND(I14&lt;&gt;"",I14&lt;$E$4),"Overdue",IF(AND(K14&lt;&gt;"",K14&lt;=$E$4),"Review due","")))</f>
        <v/>
      </c>
      <c r="M14" s="20" t="n"/>
    </row>
    <row r="15" ht="20" customHeight="1">
      <c r="A15" s="29" t="n">
        <v>7</v>
      </c>
      <c r="B15" s="20" t="n"/>
      <c r="C15" s="20" t="n"/>
      <c r="D15" s="44" t="n"/>
      <c r="E15" s="20" t="n"/>
      <c r="F15" s="20" t="n"/>
      <c r="G15" s="20" t="n"/>
      <c r="H15" s="20" t="n"/>
      <c r="I15" s="44" t="n"/>
      <c r="J15" s="45" t="n"/>
      <c r="K15" s="44" t="n"/>
      <c r="L15" s="46">
        <f>IF(OR(B15="",J15="Applied",J15="Dropped"),"",IF(AND(I15&lt;&gt;"",I15&lt;$E$4),"Overdue",IF(AND(K15&lt;&gt;"",K15&lt;=$E$4),"Review due","")))</f>
        <v/>
      </c>
      <c r="M15" s="20" t="n"/>
    </row>
    <row r="16" ht="20" customHeight="1">
      <c r="A16" s="29" t="n">
        <v>8</v>
      </c>
      <c r="B16" s="20" t="n"/>
      <c r="C16" s="20" t="n"/>
      <c r="D16" s="44" t="n"/>
      <c r="E16" s="20" t="n"/>
      <c r="F16" s="20" t="n"/>
      <c r="G16" s="20" t="n"/>
      <c r="H16" s="20" t="n"/>
      <c r="I16" s="44" t="n"/>
      <c r="J16" s="45" t="n"/>
      <c r="K16" s="44" t="n"/>
      <c r="L16" s="46">
        <f>IF(OR(B16="",J16="Applied",J16="Dropped"),"",IF(AND(I16&lt;&gt;"",I16&lt;$E$4),"Overdue",IF(AND(K16&lt;&gt;"",K16&lt;=$E$4),"Review due","")))</f>
        <v/>
      </c>
      <c r="M16" s="20" t="n"/>
    </row>
    <row r="17" ht="20" customHeight="1">
      <c r="A17" s="29" t="n">
        <v>9</v>
      </c>
      <c r="B17" s="20" t="n"/>
      <c r="C17" s="20" t="n"/>
      <c r="D17" s="44" t="n"/>
      <c r="E17" s="20" t="n"/>
      <c r="F17" s="20" t="n"/>
      <c r="G17" s="20" t="n"/>
      <c r="H17" s="20" t="n"/>
      <c r="I17" s="44" t="n"/>
      <c r="J17" s="45" t="n"/>
      <c r="K17" s="44" t="n"/>
      <c r="L17" s="46">
        <f>IF(OR(B17="",J17="Applied",J17="Dropped"),"",IF(AND(I17&lt;&gt;"",I17&lt;$E$4),"Overdue",IF(AND(K17&lt;&gt;"",K17&lt;=$E$4),"Review due","")))</f>
        <v/>
      </c>
      <c r="M17" s="20" t="n"/>
    </row>
    <row r="18" ht="20" customHeight="1">
      <c r="A18" s="29" t="n">
        <v>10</v>
      </c>
      <c r="B18" s="20" t="n"/>
      <c r="C18" s="20" t="n"/>
      <c r="D18" s="44" t="n"/>
      <c r="E18" s="20" t="n"/>
      <c r="F18" s="20" t="n"/>
      <c r="G18" s="20" t="n"/>
      <c r="H18" s="20" t="n"/>
      <c r="I18" s="44" t="n"/>
      <c r="J18" s="45" t="n"/>
      <c r="K18" s="44" t="n"/>
      <c r="L18" s="46">
        <f>IF(OR(B18="",J18="Applied",J18="Dropped"),"",IF(AND(I18&lt;&gt;"",I18&lt;$E$4),"Overdue",IF(AND(K18&lt;&gt;"",K18&lt;=$E$4),"Review due","")))</f>
        <v/>
      </c>
      <c r="M18" s="20" t="n"/>
    </row>
    <row r="19" ht="20" customHeight="1">
      <c r="A19" s="29" t="n">
        <v>11</v>
      </c>
      <c r="B19" s="20" t="n"/>
      <c r="C19" s="20" t="n"/>
      <c r="D19" s="44" t="n"/>
      <c r="E19" s="20" t="n"/>
      <c r="F19" s="20" t="n"/>
      <c r="G19" s="20" t="n"/>
      <c r="H19" s="20" t="n"/>
      <c r="I19" s="44" t="n"/>
      <c r="J19" s="45" t="n"/>
      <c r="K19" s="44" t="n"/>
      <c r="L19" s="46">
        <f>IF(OR(B19="",J19="Applied",J19="Dropped"),"",IF(AND(I19&lt;&gt;"",I19&lt;$E$4),"Overdue",IF(AND(K19&lt;&gt;"",K19&lt;=$E$4),"Review due","")))</f>
        <v/>
      </c>
      <c r="M19" s="20" t="n"/>
    </row>
    <row r="20" ht="20" customHeight="1">
      <c r="A20" s="29" t="n">
        <v>12</v>
      </c>
      <c r="B20" s="20" t="n"/>
      <c r="C20" s="20" t="n"/>
      <c r="D20" s="44" t="n"/>
      <c r="E20" s="20" t="n"/>
      <c r="F20" s="20" t="n"/>
      <c r="G20" s="20" t="n"/>
      <c r="H20" s="20" t="n"/>
      <c r="I20" s="44" t="n"/>
      <c r="J20" s="45" t="n"/>
      <c r="K20" s="44" t="n"/>
      <c r="L20" s="46">
        <f>IF(OR(B20="",J20="Applied",J20="Dropped"),"",IF(AND(I20&lt;&gt;"",I20&lt;$E$4),"Overdue",IF(AND(K20&lt;&gt;"",K20&lt;=$E$4),"Review due","")))</f>
        <v/>
      </c>
      <c r="M20" s="20" t="n"/>
    </row>
    <row r="21" ht="20" customHeight="1">
      <c r="A21" s="29" t="n">
        <v>13</v>
      </c>
      <c r="B21" s="20" t="n"/>
      <c r="C21" s="20" t="n"/>
      <c r="D21" s="44" t="n"/>
      <c r="E21" s="20" t="n"/>
      <c r="F21" s="20" t="n"/>
      <c r="G21" s="20" t="n"/>
      <c r="H21" s="20" t="n"/>
      <c r="I21" s="44" t="n"/>
      <c r="J21" s="45" t="n"/>
      <c r="K21" s="44" t="n"/>
      <c r="L21" s="46">
        <f>IF(OR(B21="",J21="Applied",J21="Dropped"),"",IF(AND(I21&lt;&gt;"",I21&lt;$E$4),"Overdue",IF(AND(K21&lt;&gt;"",K21&lt;=$E$4),"Review due","")))</f>
        <v/>
      </c>
      <c r="M21" s="20" t="n"/>
    </row>
    <row r="22" ht="20" customHeight="1">
      <c r="A22" s="29" t="n">
        <v>14</v>
      </c>
      <c r="B22" s="20" t="n"/>
      <c r="C22" s="20" t="n"/>
      <c r="D22" s="44" t="n"/>
      <c r="E22" s="20" t="n"/>
      <c r="F22" s="20" t="n"/>
      <c r="G22" s="20" t="n"/>
      <c r="H22" s="20" t="n"/>
      <c r="I22" s="44" t="n"/>
      <c r="J22" s="45" t="n"/>
      <c r="K22" s="44" t="n"/>
      <c r="L22" s="46">
        <f>IF(OR(B22="",J22="Applied",J22="Dropped"),"",IF(AND(I22&lt;&gt;"",I22&lt;$E$4),"Overdue",IF(AND(K22&lt;&gt;"",K22&lt;=$E$4),"Review due","")))</f>
        <v/>
      </c>
      <c r="M22" s="20" t="n"/>
    </row>
    <row r="23" ht="20" customHeight="1">
      <c r="A23" s="29" t="n">
        <v>15</v>
      </c>
      <c r="B23" s="20" t="n"/>
      <c r="C23" s="20" t="n"/>
      <c r="D23" s="44" t="n"/>
      <c r="E23" s="20" t="n"/>
      <c r="F23" s="20" t="n"/>
      <c r="G23" s="20" t="n"/>
      <c r="H23" s="20" t="n"/>
      <c r="I23" s="44" t="n"/>
      <c r="J23" s="45" t="n"/>
      <c r="K23" s="44" t="n"/>
      <c r="L23" s="46">
        <f>IF(OR(B23="",J23="Applied",J23="Dropped"),"",IF(AND(I23&lt;&gt;"",I23&lt;$E$4),"Overdue",IF(AND(K23&lt;&gt;"",K23&lt;=$E$4),"Review due","")))</f>
        <v/>
      </c>
      <c r="M23" s="20" t="n"/>
    </row>
    <row r="24" ht="20" customHeight="1">
      <c r="A24" s="29" t="n">
        <v>16</v>
      </c>
      <c r="B24" s="20" t="n"/>
      <c r="C24" s="20" t="n"/>
      <c r="D24" s="44" t="n"/>
      <c r="E24" s="20" t="n"/>
      <c r="F24" s="20" t="n"/>
      <c r="G24" s="20" t="n"/>
      <c r="H24" s="20" t="n"/>
      <c r="I24" s="44" t="n"/>
      <c r="J24" s="45" t="n"/>
      <c r="K24" s="44" t="n"/>
      <c r="L24" s="46">
        <f>IF(OR(B24="",J24="Applied",J24="Dropped"),"",IF(AND(I24&lt;&gt;"",I24&lt;$E$4),"Overdue",IF(AND(K24&lt;&gt;"",K24&lt;=$E$4),"Review due","")))</f>
        <v/>
      </c>
      <c r="M24" s="20" t="n"/>
    </row>
    <row r="25" ht="20" customHeight="1">
      <c r="A25" s="29" t="n">
        <v>17</v>
      </c>
      <c r="B25" s="20" t="n"/>
      <c r="C25" s="20" t="n"/>
      <c r="D25" s="44" t="n"/>
      <c r="E25" s="20" t="n"/>
      <c r="F25" s="20" t="n"/>
      <c r="G25" s="20" t="n"/>
      <c r="H25" s="20" t="n"/>
      <c r="I25" s="44" t="n"/>
      <c r="J25" s="45" t="n"/>
      <c r="K25" s="44" t="n"/>
      <c r="L25" s="46">
        <f>IF(OR(B25="",J25="Applied",J25="Dropped"),"",IF(AND(I25&lt;&gt;"",I25&lt;$E$4),"Overdue",IF(AND(K25&lt;&gt;"",K25&lt;=$E$4),"Review due","")))</f>
        <v/>
      </c>
      <c r="M25" s="20" t="n"/>
    </row>
    <row r="26" ht="20" customHeight="1">
      <c r="A26" s="29" t="n">
        <v>18</v>
      </c>
      <c r="B26" s="20" t="n"/>
      <c r="C26" s="20" t="n"/>
      <c r="D26" s="44" t="n"/>
      <c r="E26" s="20" t="n"/>
      <c r="F26" s="20" t="n"/>
      <c r="G26" s="20" t="n"/>
      <c r="H26" s="20" t="n"/>
      <c r="I26" s="44" t="n"/>
      <c r="J26" s="45" t="n"/>
      <c r="K26" s="44" t="n"/>
      <c r="L26" s="46">
        <f>IF(OR(B26="",J26="Applied",J26="Dropped"),"",IF(AND(I26&lt;&gt;"",I26&lt;$E$4),"Overdue",IF(AND(K26&lt;&gt;"",K26&lt;=$E$4),"Review due","")))</f>
        <v/>
      </c>
      <c r="M26" s="20" t="n"/>
    </row>
    <row r="27" ht="20" customHeight="1">
      <c r="A27" s="29" t="n">
        <v>19</v>
      </c>
      <c r="B27" s="20" t="n"/>
      <c r="C27" s="20" t="n"/>
      <c r="D27" s="44" t="n"/>
      <c r="E27" s="20" t="n"/>
      <c r="F27" s="20" t="n"/>
      <c r="G27" s="20" t="n"/>
      <c r="H27" s="20" t="n"/>
      <c r="I27" s="44" t="n"/>
      <c r="J27" s="45" t="n"/>
      <c r="K27" s="44" t="n"/>
      <c r="L27" s="46">
        <f>IF(OR(B27="",J27="Applied",J27="Dropped"),"",IF(AND(I27&lt;&gt;"",I27&lt;$E$4),"Overdue",IF(AND(K27&lt;&gt;"",K27&lt;=$E$4),"Review due","")))</f>
        <v/>
      </c>
      <c r="M27" s="20" t="n"/>
    </row>
    <row r="28" ht="20" customHeight="1">
      <c r="A28" s="29" t="n">
        <v>20</v>
      </c>
      <c r="B28" s="20" t="n"/>
      <c r="C28" s="20" t="n"/>
      <c r="D28" s="44" t="n"/>
      <c r="E28" s="20" t="n"/>
      <c r="F28" s="20" t="n"/>
      <c r="G28" s="20" t="n"/>
      <c r="H28" s="20" t="n"/>
      <c r="I28" s="44" t="n"/>
      <c r="J28" s="45" t="n"/>
      <c r="K28" s="44" t="n"/>
      <c r="L28" s="46">
        <f>IF(OR(B28="",J28="Applied",J28="Dropped"),"",IF(AND(I28&lt;&gt;"",I28&lt;$E$4),"Overdue",IF(AND(K28&lt;&gt;"",K28&lt;=$E$4),"Review due","")))</f>
        <v/>
      </c>
      <c r="M28" s="20" t="n"/>
    </row>
    <row r="29" ht="20" customHeight="1">
      <c r="A29" s="29" t="n">
        <v>21</v>
      </c>
      <c r="B29" s="20" t="n"/>
      <c r="C29" s="20" t="n"/>
      <c r="D29" s="44" t="n"/>
      <c r="E29" s="20" t="n"/>
      <c r="F29" s="20" t="n"/>
      <c r="G29" s="20" t="n"/>
      <c r="H29" s="20" t="n"/>
      <c r="I29" s="44" t="n"/>
      <c r="J29" s="45" t="n"/>
      <c r="K29" s="44" t="n"/>
      <c r="L29" s="46">
        <f>IF(OR(B29="",J29="Applied",J29="Dropped"),"",IF(AND(I29&lt;&gt;"",I29&lt;$E$4),"Overdue",IF(AND(K29&lt;&gt;"",K29&lt;=$E$4),"Review due","")))</f>
        <v/>
      </c>
      <c r="M29" s="20" t="n"/>
    </row>
    <row r="30" ht="20" customHeight="1">
      <c r="A30" s="29" t="n">
        <v>22</v>
      </c>
      <c r="B30" s="20" t="n"/>
      <c r="C30" s="20" t="n"/>
      <c r="D30" s="44" t="n"/>
      <c r="E30" s="20" t="n"/>
      <c r="F30" s="20" t="n"/>
      <c r="G30" s="20" t="n"/>
      <c r="H30" s="20" t="n"/>
      <c r="I30" s="44" t="n"/>
      <c r="J30" s="45" t="n"/>
      <c r="K30" s="44" t="n"/>
      <c r="L30" s="46">
        <f>IF(OR(B30="",J30="Applied",J30="Dropped"),"",IF(AND(I30&lt;&gt;"",I30&lt;$E$4),"Overdue",IF(AND(K30&lt;&gt;"",K30&lt;=$E$4),"Review due","")))</f>
        <v/>
      </c>
      <c r="M30" s="20" t="n"/>
    </row>
    <row r="31" ht="20" customHeight="1">
      <c r="A31" s="29" t="n">
        <v>23</v>
      </c>
      <c r="B31" s="20" t="n"/>
      <c r="C31" s="20" t="n"/>
      <c r="D31" s="44" t="n"/>
      <c r="E31" s="20" t="n"/>
      <c r="F31" s="20" t="n"/>
      <c r="G31" s="20" t="n"/>
      <c r="H31" s="20" t="n"/>
      <c r="I31" s="44" t="n"/>
      <c r="J31" s="45" t="n"/>
      <c r="K31" s="44" t="n"/>
      <c r="L31" s="46">
        <f>IF(OR(B31="",J31="Applied",J31="Dropped"),"",IF(AND(I31&lt;&gt;"",I31&lt;$E$4),"Overdue",IF(AND(K31&lt;&gt;"",K31&lt;=$E$4),"Review due","")))</f>
        <v/>
      </c>
      <c r="M31" s="20" t="n"/>
    </row>
    <row r="32" ht="20" customHeight="1">
      <c r="A32" s="29" t="n">
        <v>24</v>
      </c>
      <c r="B32" s="20" t="n"/>
      <c r="C32" s="20" t="n"/>
      <c r="D32" s="44" t="n"/>
      <c r="E32" s="20" t="n"/>
      <c r="F32" s="20" t="n"/>
      <c r="G32" s="20" t="n"/>
      <c r="H32" s="20" t="n"/>
      <c r="I32" s="44" t="n"/>
      <c r="J32" s="45" t="n"/>
      <c r="K32" s="44" t="n"/>
      <c r="L32" s="46">
        <f>IF(OR(B32="",J32="Applied",J32="Dropped"),"",IF(AND(I32&lt;&gt;"",I32&lt;$E$4),"Overdue",IF(AND(K32&lt;&gt;"",K32&lt;=$E$4),"Review due","")))</f>
        <v/>
      </c>
      <c r="M32" s="20" t="n"/>
    </row>
    <row r="33" ht="20" customHeight="1">
      <c r="A33" s="29" t="n">
        <v>25</v>
      </c>
      <c r="B33" s="20" t="n"/>
      <c r="C33" s="20" t="n"/>
      <c r="D33" s="44" t="n"/>
      <c r="E33" s="20" t="n"/>
      <c r="F33" s="20" t="n"/>
      <c r="G33" s="20" t="n"/>
      <c r="H33" s="20" t="n"/>
      <c r="I33" s="44" t="n"/>
      <c r="J33" s="45" t="n"/>
      <c r="K33" s="44" t="n"/>
      <c r="L33" s="46">
        <f>IF(OR(B33="",J33="Applied",J33="Dropped"),"",IF(AND(I33&lt;&gt;"",I33&lt;$E$4),"Overdue",IF(AND(K33&lt;&gt;"",K33&lt;=$E$4),"Review due","")))</f>
        <v/>
      </c>
      <c r="M33" s="20" t="n"/>
    </row>
    <row r="34" ht="20" customHeight="1">
      <c r="A34" s="29" t="n">
        <v>26</v>
      </c>
      <c r="B34" s="20" t="n"/>
      <c r="C34" s="20" t="n"/>
      <c r="D34" s="44" t="n"/>
      <c r="E34" s="20" t="n"/>
      <c r="F34" s="20" t="n"/>
      <c r="G34" s="20" t="n"/>
      <c r="H34" s="20" t="n"/>
      <c r="I34" s="44" t="n"/>
      <c r="J34" s="45" t="n"/>
      <c r="K34" s="44" t="n"/>
      <c r="L34" s="46">
        <f>IF(OR(B34="",J34="Applied",J34="Dropped"),"",IF(AND(I34&lt;&gt;"",I34&lt;$E$4),"Overdue",IF(AND(K34&lt;&gt;"",K34&lt;=$E$4),"Review due","")))</f>
        <v/>
      </c>
      <c r="M34" s="20" t="n"/>
    </row>
    <row r="35" ht="20" customHeight="1">
      <c r="A35" s="29" t="n">
        <v>27</v>
      </c>
      <c r="B35" s="20" t="n"/>
      <c r="C35" s="20" t="n"/>
      <c r="D35" s="44" t="n"/>
      <c r="E35" s="20" t="n"/>
      <c r="F35" s="20" t="n"/>
      <c r="G35" s="20" t="n"/>
      <c r="H35" s="20" t="n"/>
      <c r="I35" s="44" t="n"/>
      <c r="J35" s="45" t="n"/>
      <c r="K35" s="44" t="n"/>
      <c r="L35" s="46">
        <f>IF(OR(B35="",J35="Applied",J35="Dropped"),"",IF(AND(I35&lt;&gt;"",I35&lt;$E$4),"Overdue",IF(AND(K35&lt;&gt;"",K35&lt;=$E$4),"Review due","")))</f>
        <v/>
      </c>
      <c r="M35" s="20" t="n"/>
    </row>
    <row r="36" ht="20" customHeight="1">
      <c r="A36" s="29" t="n">
        <v>28</v>
      </c>
      <c r="B36" s="20" t="n"/>
      <c r="C36" s="20" t="n"/>
      <c r="D36" s="44" t="n"/>
      <c r="E36" s="20" t="n"/>
      <c r="F36" s="20" t="n"/>
      <c r="G36" s="20" t="n"/>
      <c r="H36" s="20" t="n"/>
      <c r="I36" s="44" t="n"/>
      <c r="J36" s="45" t="n"/>
      <c r="K36" s="44" t="n"/>
      <c r="L36" s="46">
        <f>IF(OR(B36="",J36="Applied",J36="Dropped"),"",IF(AND(I36&lt;&gt;"",I36&lt;$E$4),"Overdue",IF(AND(K36&lt;&gt;"",K36&lt;=$E$4),"Review due","")))</f>
        <v/>
      </c>
      <c r="M36" s="20" t="n"/>
    </row>
    <row r="37" ht="20" customHeight="1">
      <c r="A37" s="29" t="n">
        <v>29</v>
      </c>
      <c r="B37" s="20" t="n"/>
      <c r="C37" s="20" t="n"/>
      <c r="D37" s="44" t="n"/>
      <c r="E37" s="20" t="n"/>
      <c r="F37" s="20" t="n"/>
      <c r="G37" s="20" t="n"/>
      <c r="H37" s="20" t="n"/>
      <c r="I37" s="44" t="n"/>
      <c r="J37" s="45" t="n"/>
      <c r="K37" s="44" t="n"/>
      <c r="L37" s="46">
        <f>IF(OR(B37="",J37="Applied",J37="Dropped"),"",IF(AND(I37&lt;&gt;"",I37&lt;$E$4),"Overdue",IF(AND(K37&lt;&gt;"",K37&lt;=$E$4),"Review due","")))</f>
        <v/>
      </c>
      <c r="M37" s="20" t="n"/>
    </row>
    <row r="38" ht="20" customHeight="1">
      <c r="A38" s="29" t="n">
        <v>30</v>
      </c>
      <c r="B38" s="20" t="n"/>
      <c r="C38" s="20" t="n"/>
      <c r="D38" s="44" t="n"/>
      <c r="E38" s="20" t="n"/>
      <c r="F38" s="20" t="n"/>
      <c r="G38" s="20" t="n"/>
      <c r="H38" s="20" t="n"/>
      <c r="I38" s="44" t="n"/>
      <c r="J38" s="45" t="n"/>
      <c r="K38" s="44" t="n"/>
      <c r="L38" s="46">
        <f>IF(OR(B38="",J38="Applied",J38="Dropped"),"",IF(AND(I38&lt;&gt;"",I38&lt;$E$4),"Overdue",IF(AND(K38&lt;&gt;"",K38&lt;=$E$4),"Review due","")))</f>
        <v/>
      </c>
      <c r="M38" s="20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5">
    <mergeCell ref="E26:H26"/>
    <mergeCell ref="G4:M4"/>
    <mergeCell ref="E16:H16"/>
    <mergeCell ref="E25:H25"/>
    <mergeCell ref="A1:H1"/>
    <mergeCell ref="E32:H32"/>
    <mergeCell ref="E27:H27"/>
    <mergeCell ref="E37:H37"/>
    <mergeCell ref="E22:H22"/>
    <mergeCell ref="E4:F4"/>
    <mergeCell ref="E18:H18"/>
    <mergeCell ref="E12:H12"/>
    <mergeCell ref="E21:H21"/>
    <mergeCell ref="E33:H33"/>
    <mergeCell ref="E24:H24"/>
    <mergeCell ref="E14:H14"/>
    <mergeCell ref="E17:H17"/>
    <mergeCell ref="E23:H23"/>
    <mergeCell ref="E8:H8"/>
    <mergeCell ref="E35:H35"/>
    <mergeCell ref="E20:H20"/>
    <mergeCell ref="E38:H38"/>
    <mergeCell ref="E29:H29"/>
    <mergeCell ref="E19:H19"/>
    <mergeCell ref="E10:H10"/>
    <mergeCell ref="E28:H28"/>
    <mergeCell ref="E13:H13"/>
    <mergeCell ref="E9:H9"/>
    <mergeCell ref="E31:H31"/>
    <mergeCell ref="E34:H34"/>
    <mergeCell ref="E30:H30"/>
    <mergeCell ref="E15:H15"/>
    <mergeCell ref="E11:H11"/>
    <mergeCell ref="A2:M2"/>
    <mergeCell ref="E36:H36"/>
  </mergeCells>
  <conditionalFormatting sqref="E6">
    <cfRule type="expression" priority="1" dxfId="0" stopIfTrue="0">
      <formula>$E$6&gt;0</formula>
    </cfRule>
  </conditionalFormatting>
  <conditionalFormatting sqref="L9:L38">
    <cfRule type="expression" priority="2" dxfId="0" stopIfTrue="0">
      <formula>$L9="Overdue"</formula>
    </cfRule>
    <cfRule type="expression" priority="3" dxfId="1" stopIfTrue="0">
      <formula>$L9="Review due"</formula>
    </cfRule>
  </conditionalFormatting>
  <dataValidations count="3">
    <dataValidation sqref="C4" showDropDown="0" showInputMessage="0" showErrorMessage="1" allowBlank="1" errorTitle="Date expected" error="Enter a date." type="date" operator="greaterThanOrEqual">
      <formula1>36526</formula1>
    </dataValidation>
    <dataValidation sqref="D9:D38 I9:I38 K9:K38" showDropDown="0" showInputMessage="0" showErrorMessage="1" allowBlank="1" errorTitle="Date expected" error="Enter a date." type="date" operator="greaterThanOrEqual">
      <formula1>36526</formula1>
    </dataValidation>
    <dataValidation sqref="J9:J38" showDropDown="0" showInputMessage="0" showErrorMessage="1" allowBlank="1" errorTitle="List value" error="Choose from the list." type="list">
      <formula1>"To apply,In progress,Applied,Dropped"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Hilcu, by THG Conseil · thgconseil.fr&amp;C&amp;"Arial,Regular"&amp;8 &amp;K57534EThe project on one page&amp;R&amp;"Arial,Regular"&amp;8 &amp;K57534E&amp;P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R30"/>
  <sheetViews>
    <sheetView showGridLines="0" zoomScale="100" workbookViewId="0">
      <pane xSplit="2" ySplit="15" topLeftCell="C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17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1" customWidth="1" min="12" max="12"/>
    <col width="28" customWidth="1" min="13" max="13"/>
    <col hidden="1" width="6" customWidth="1" min="14" max="14"/>
    <col hidden="1" width="6" customWidth="1" min="15" max="15"/>
    <col hidden="1" width="6" customWidth="1" min="16" max="16"/>
    <col hidden="1" width="6" customWidth="1" min="17" max="17"/>
    <col hidden="1" width="6" customWidth="1" min="18" max="18"/>
  </cols>
  <sheetData>
    <row r="1" ht="26" customHeight="1">
      <c r="A1" s="12" t="inlineStr">
        <is>
          <t>Portfolio status</t>
        </is>
      </c>
    </row>
    <row r="2" ht="20" customHeight="1">
      <c r="A2" s="13" t="inlineStr">
        <is>
          <t>One line per project, updated every week. The status is calculated from four criteria and thresholds you can change.</t>
        </is>
      </c>
    </row>
    <row r="3" ht="8" customHeight="1"/>
    <row r="4" ht="20" customHeight="1">
      <c r="B4" s="14" t="inlineStr">
        <is>
          <t>Review date</t>
        </is>
      </c>
      <c r="C4" s="17" t="n"/>
      <c r="D4" s="16" t="inlineStr">
        <is>
          <t>Used</t>
        </is>
      </c>
      <c r="E4" s="38">
        <f>IF(C4="",TODAY(),C4)</f>
        <v/>
      </c>
      <c r="F4" s="38" t="n"/>
      <c r="G4" s="39" t="inlineStr">
        <is>
          <t>Leave blank: today’s date is used.</t>
        </is>
      </c>
    </row>
    <row r="6" ht="18" customHeight="1">
      <c r="B6" s="28" t="inlineStr">
        <is>
          <t>Criterion</t>
        </is>
      </c>
      <c r="C6" s="28" t="inlineStr">
        <is>
          <t>Amber from</t>
        </is>
      </c>
      <c r="D6" s="28" t="inlineStr">
        <is>
          <t>Red from</t>
        </is>
      </c>
      <c r="E6" s="28" t="inlineStr">
        <is>
          <t>How to read it</t>
        </is>
      </c>
      <c r="F6" s="4" t="n"/>
      <c r="G6" s="4" t="n"/>
      <c r="H6" s="4" t="n"/>
      <c r="I6" s="4" t="n"/>
      <c r="J6" s="4" t="n"/>
      <c r="K6" s="4" t="n"/>
      <c r="L6" s="4" t="n"/>
      <c r="M6" s="4" t="n"/>
    </row>
    <row r="7" ht="18" customHeight="1">
      <c r="B7" s="14" t="inlineStr">
        <is>
          <t>Progress behind plan (points)</t>
        </is>
      </c>
      <c r="C7" s="47" t="n">
        <v>5</v>
      </c>
      <c r="D7" s="47" t="n">
        <v>15</v>
      </c>
      <c r="E7" s="2" t="inlineStr">
        <is>
          <t>Actual progress minus planned progress. Actual 50%, planned 60%: 10 points behind.</t>
        </is>
      </c>
    </row>
    <row r="8" ht="18" customHeight="1">
      <c r="B8" s="14" t="inlineStr">
        <is>
          <t>Budget overrun</t>
        </is>
      </c>
      <c r="C8" s="48" t="n">
        <v>0.05</v>
      </c>
      <c r="D8" s="48" t="n">
        <v>0.15</v>
      </c>
      <c r="E8" s="2" t="inlineStr">
        <is>
          <t>Budget spent compared with the budget planned for the same date.</t>
        </is>
      </c>
    </row>
    <row r="9" ht="18" customHeight="1">
      <c r="B9" s="14" t="inlineStr">
        <is>
          <t>Open major risks</t>
        </is>
      </c>
      <c r="C9" s="47" t="n">
        <v>2</v>
      </c>
      <c r="D9" s="47" t="n">
        <v>4</v>
      </c>
      <c r="E9" s="2" t="inlineStr">
        <is>
          <t>Risks that threaten the date or the budget and whose response is not in place.</t>
        </is>
      </c>
    </row>
    <row r="10" ht="18" customHeight="1">
      <c r="B10" s="14" t="inlineStr">
        <is>
          <t>Deadline overdue (days)</t>
        </is>
      </c>
      <c r="C10" s="47" t="n">
        <v>1</v>
      </c>
      <c r="D10" s="47" t="n">
        <v>15</v>
      </c>
      <c r="E10" s="2" t="inlineStr">
        <is>
          <t>Days since the next deadline, when it has passed without being met.</t>
        </is>
      </c>
    </row>
    <row r="11" ht="26" customHeight="1">
      <c r="B11" s="49" t="inlineStr">
        <is>
          <t>A project’s status is that of its worst criterion. Green: everything within thresholds. Amber: a gap, to watch closely. Red: a decision is needed.</t>
        </is>
      </c>
    </row>
    <row r="13" ht="22" customHeight="1">
      <c r="B13" s="50" t="inlineStr">
        <is>
          <t>Portfolio</t>
        </is>
      </c>
      <c r="C13" s="16" t="inlineStr">
        <is>
          <t>Green</t>
        </is>
      </c>
      <c r="D13" s="41">
        <f>COUNTIF($L$16:$L$30,"Green")</f>
        <v/>
      </c>
      <c r="E13" s="16" t="inlineStr">
        <is>
          <t>Amber</t>
        </is>
      </c>
      <c r="F13" s="41">
        <f>COUNTIF($L$16:$L$30,"Amber")</f>
        <v/>
      </c>
      <c r="G13" s="16" t="inlineStr">
        <is>
          <t>Red</t>
        </is>
      </c>
      <c r="H13" s="41">
        <f>COUNTIF($L$16:$L$30,"Red")</f>
        <v/>
      </c>
      <c r="I13" s="16" t="inlineStr">
        <is>
          <t>To fill in</t>
        </is>
      </c>
      <c r="J13" s="41">
        <f>COUNTIF($L$16:$L$30,"To fill in")</f>
        <v/>
      </c>
    </row>
    <row r="15" ht="42" customHeight="1">
      <c r="A15" s="42" t="inlineStr">
        <is>
          <t>No.</t>
        </is>
      </c>
      <c r="B15" s="42" t="inlineStr">
        <is>
          <t>Project</t>
        </is>
      </c>
      <c r="C15" s="42" t="inlineStr">
        <is>
          <t>Owner</t>
        </is>
      </c>
      <c r="D15" s="51" t="inlineStr">
        <is>
          <t>Planned progress</t>
        </is>
      </c>
      <c r="E15" s="51" t="inlineStr">
        <is>
          <t>Actual progress</t>
        </is>
      </c>
      <c r="F15" s="51" t="inlineStr">
        <is>
          <t>Gap (points)</t>
        </is>
      </c>
      <c r="G15" s="51" t="inlineStr">
        <is>
          <t>Budget planned to date</t>
        </is>
      </c>
      <c r="H15" s="51" t="inlineStr">
        <is>
          <t>Budget spent</t>
        </is>
      </c>
      <c r="I15" s="51" t="inlineStr">
        <is>
          <t>Budget gap</t>
        </is>
      </c>
      <c r="J15" s="51" t="inlineStr">
        <is>
          <t>Open major risks</t>
        </is>
      </c>
      <c r="K15" s="51" t="inlineStr">
        <is>
          <t>Next deadline</t>
        </is>
      </c>
      <c r="L15" s="51" t="inlineStr">
        <is>
          <t>Status</t>
        </is>
      </c>
      <c r="M15" s="42" t="inlineStr">
        <is>
          <t>Why</t>
        </is>
      </c>
    </row>
    <row r="16" ht="20" customHeight="1">
      <c r="A16" s="29" t="n">
        <v>1</v>
      </c>
      <c r="B16" s="31" t="n"/>
      <c r="C16" s="15" t="n"/>
      <c r="D16" s="48" t="n"/>
      <c r="E16" s="48" t="n"/>
      <c r="F16" s="52">
        <f>IF(OR(D16="",E16=""),"",ROUND((E16-D16)*100,0))</f>
        <v/>
      </c>
      <c r="G16" s="22" t="n"/>
      <c r="H16" s="22" t="n"/>
      <c r="I16" s="53">
        <f>IF(OR(G16="",H16=""),"",IF(N(G16)=0,"",ROUND(H16/G16-1,4)))</f>
        <v/>
      </c>
      <c r="J16" s="47" t="n"/>
      <c r="K16" s="17" t="n"/>
      <c r="L16" s="54">
        <f>IF(R16="","",IF(R16&lt;0,"To fill in",CHOOSE(R16+1,"Green","Amber","Red")))</f>
        <v/>
      </c>
      <c r="M16" s="26">
        <f>IF(R16="","",IF(R16&lt;0,"No data entered",IF(R16=0,"Within thresholds",SUBSTITUTE(TRIM(IF(N16&gt;0,"progress ","")&amp;IF(O16&gt;0,"budget ","")&amp;IF(P16&gt;0,"risks ","")&amp;IF(Q16&gt;0,"deadline ",""))," ",", "))))</f>
        <v/>
      </c>
      <c r="N16" s="55">
        <f>IF(F16="",0,IF(-F16&gt;=$D$7,2,IF(-F16&gt;=$C$7,1,0)))</f>
        <v/>
      </c>
      <c r="O16" s="55">
        <f>IF(I16="",0,IF(I16&gt;=$D$8,2,IF(I16&gt;=$C$8,1,0)))</f>
        <v/>
      </c>
      <c r="P16" s="55">
        <f>IF(J16="",0,IF(J16&gt;=$D$9,2,IF(J16&gt;=$C$9,1,0)))</f>
        <v/>
      </c>
      <c r="Q16" s="55">
        <f>IF(K16="",0,IF($E$4-K16&gt;=$D$10,2,IF($E$4-K16&gt;=$C$10,1,0)))</f>
        <v/>
      </c>
      <c r="R16" s="55">
        <f>IF(B16="","",IF(COUNT(D16,E16,G16,H16,J16,K16)=0,-1,MAX(N16:Q16)))</f>
        <v/>
      </c>
    </row>
    <row r="17" ht="20" customHeight="1">
      <c r="A17" s="29" t="n">
        <v>2</v>
      </c>
      <c r="B17" s="31" t="n"/>
      <c r="C17" s="15" t="n"/>
      <c r="D17" s="48" t="n"/>
      <c r="E17" s="48" t="n"/>
      <c r="F17" s="52">
        <f>IF(OR(D17="",E17=""),"",ROUND((E17-D17)*100,0))</f>
        <v/>
      </c>
      <c r="G17" s="22" t="n"/>
      <c r="H17" s="22" t="n"/>
      <c r="I17" s="53">
        <f>IF(OR(G17="",H17=""),"",IF(N(G17)=0,"",ROUND(H17/G17-1,4)))</f>
        <v/>
      </c>
      <c r="J17" s="47" t="n"/>
      <c r="K17" s="17" t="n"/>
      <c r="L17" s="54">
        <f>IF(R17="","",IF(R17&lt;0,"To fill in",CHOOSE(R17+1,"Green","Amber","Red")))</f>
        <v/>
      </c>
      <c r="M17" s="26">
        <f>IF(R17="","",IF(R17&lt;0,"No data entered",IF(R17=0,"Within thresholds",SUBSTITUTE(TRIM(IF(N17&gt;0,"progress ","")&amp;IF(O17&gt;0,"budget ","")&amp;IF(P17&gt;0,"risks ","")&amp;IF(Q17&gt;0,"deadline ",""))," ",", "))))</f>
        <v/>
      </c>
      <c r="N17" s="55">
        <f>IF(F17="",0,IF(-F17&gt;=$D$7,2,IF(-F17&gt;=$C$7,1,0)))</f>
        <v/>
      </c>
      <c r="O17" s="55">
        <f>IF(I17="",0,IF(I17&gt;=$D$8,2,IF(I17&gt;=$C$8,1,0)))</f>
        <v/>
      </c>
      <c r="P17" s="55">
        <f>IF(J17="",0,IF(J17&gt;=$D$9,2,IF(J17&gt;=$C$9,1,0)))</f>
        <v/>
      </c>
      <c r="Q17" s="55">
        <f>IF(K17="",0,IF($E$4-K17&gt;=$D$10,2,IF($E$4-K17&gt;=$C$10,1,0)))</f>
        <v/>
      </c>
      <c r="R17" s="55">
        <f>IF(B17="","",IF(COUNT(D17,E17,G17,H17,J17,K17)=0,-1,MAX(N17:Q17)))</f>
        <v/>
      </c>
    </row>
    <row r="18" ht="20" customHeight="1">
      <c r="A18" s="29" t="n">
        <v>3</v>
      </c>
      <c r="B18" s="31" t="n"/>
      <c r="C18" s="15" t="n"/>
      <c r="D18" s="48" t="n"/>
      <c r="E18" s="48" t="n"/>
      <c r="F18" s="52">
        <f>IF(OR(D18="",E18=""),"",ROUND((E18-D18)*100,0))</f>
        <v/>
      </c>
      <c r="G18" s="22" t="n"/>
      <c r="H18" s="22" t="n"/>
      <c r="I18" s="53">
        <f>IF(OR(G18="",H18=""),"",IF(N(G18)=0,"",ROUND(H18/G18-1,4)))</f>
        <v/>
      </c>
      <c r="J18" s="47" t="n"/>
      <c r="K18" s="17" t="n"/>
      <c r="L18" s="54">
        <f>IF(R18="","",IF(R18&lt;0,"To fill in",CHOOSE(R18+1,"Green","Amber","Red")))</f>
        <v/>
      </c>
      <c r="M18" s="26">
        <f>IF(R18="","",IF(R18&lt;0,"No data entered",IF(R18=0,"Within thresholds",SUBSTITUTE(TRIM(IF(N18&gt;0,"progress ","")&amp;IF(O18&gt;0,"budget ","")&amp;IF(P18&gt;0,"risks ","")&amp;IF(Q18&gt;0,"deadline ",""))," ",", "))))</f>
        <v/>
      </c>
      <c r="N18" s="55">
        <f>IF(F18="",0,IF(-F18&gt;=$D$7,2,IF(-F18&gt;=$C$7,1,0)))</f>
        <v/>
      </c>
      <c r="O18" s="55">
        <f>IF(I18="",0,IF(I18&gt;=$D$8,2,IF(I18&gt;=$C$8,1,0)))</f>
        <v/>
      </c>
      <c r="P18" s="55">
        <f>IF(J18="",0,IF(J18&gt;=$D$9,2,IF(J18&gt;=$C$9,1,0)))</f>
        <v/>
      </c>
      <c r="Q18" s="55">
        <f>IF(K18="",0,IF($E$4-K18&gt;=$D$10,2,IF($E$4-K18&gt;=$C$10,1,0)))</f>
        <v/>
      </c>
      <c r="R18" s="55">
        <f>IF(B18="","",IF(COUNT(D18,E18,G18,H18,J18,K18)=0,-1,MAX(N18:Q18)))</f>
        <v/>
      </c>
    </row>
    <row r="19" ht="20" customHeight="1">
      <c r="A19" s="29" t="n">
        <v>4</v>
      </c>
      <c r="B19" s="31" t="n"/>
      <c r="C19" s="15" t="n"/>
      <c r="D19" s="48" t="n"/>
      <c r="E19" s="48" t="n"/>
      <c r="F19" s="52">
        <f>IF(OR(D19="",E19=""),"",ROUND((E19-D19)*100,0))</f>
        <v/>
      </c>
      <c r="G19" s="22" t="n"/>
      <c r="H19" s="22" t="n"/>
      <c r="I19" s="53">
        <f>IF(OR(G19="",H19=""),"",IF(N(G19)=0,"",ROUND(H19/G19-1,4)))</f>
        <v/>
      </c>
      <c r="J19" s="47" t="n"/>
      <c r="K19" s="17" t="n"/>
      <c r="L19" s="54">
        <f>IF(R19="","",IF(R19&lt;0,"To fill in",CHOOSE(R19+1,"Green","Amber","Red")))</f>
        <v/>
      </c>
      <c r="M19" s="26">
        <f>IF(R19="","",IF(R19&lt;0,"No data entered",IF(R19=0,"Within thresholds",SUBSTITUTE(TRIM(IF(N19&gt;0,"progress ","")&amp;IF(O19&gt;0,"budget ","")&amp;IF(P19&gt;0,"risks ","")&amp;IF(Q19&gt;0,"deadline ",""))," ",", "))))</f>
        <v/>
      </c>
      <c r="N19" s="55">
        <f>IF(F19="",0,IF(-F19&gt;=$D$7,2,IF(-F19&gt;=$C$7,1,0)))</f>
        <v/>
      </c>
      <c r="O19" s="55">
        <f>IF(I19="",0,IF(I19&gt;=$D$8,2,IF(I19&gt;=$C$8,1,0)))</f>
        <v/>
      </c>
      <c r="P19" s="55">
        <f>IF(J19="",0,IF(J19&gt;=$D$9,2,IF(J19&gt;=$C$9,1,0)))</f>
        <v/>
      </c>
      <c r="Q19" s="55">
        <f>IF(K19="",0,IF($E$4-K19&gt;=$D$10,2,IF($E$4-K19&gt;=$C$10,1,0)))</f>
        <v/>
      </c>
      <c r="R19" s="55">
        <f>IF(B19="","",IF(COUNT(D19,E19,G19,H19,J19,K19)=0,-1,MAX(N19:Q19)))</f>
        <v/>
      </c>
    </row>
    <row r="20" ht="20" customHeight="1">
      <c r="A20" s="29" t="n">
        <v>5</v>
      </c>
      <c r="B20" s="31" t="n"/>
      <c r="C20" s="15" t="n"/>
      <c r="D20" s="48" t="n"/>
      <c r="E20" s="48" t="n"/>
      <c r="F20" s="52">
        <f>IF(OR(D20="",E20=""),"",ROUND((E20-D20)*100,0))</f>
        <v/>
      </c>
      <c r="G20" s="22" t="n"/>
      <c r="H20" s="22" t="n"/>
      <c r="I20" s="53">
        <f>IF(OR(G20="",H20=""),"",IF(N(G20)=0,"",ROUND(H20/G20-1,4)))</f>
        <v/>
      </c>
      <c r="J20" s="47" t="n"/>
      <c r="K20" s="17" t="n"/>
      <c r="L20" s="54">
        <f>IF(R20="","",IF(R20&lt;0,"To fill in",CHOOSE(R20+1,"Green","Amber","Red")))</f>
        <v/>
      </c>
      <c r="M20" s="26">
        <f>IF(R20="","",IF(R20&lt;0,"No data entered",IF(R20=0,"Within thresholds",SUBSTITUTE(TRIM(IF(N20&gt;0,"progress ","")&amp;IF(O20&gt;0,"budget ","")&amp;IF(P20&gt;0,"risks ","")&amp;IF(Q20&gt;0,"deadline ",""))," ",", "))))</f>
        <v/>
      </c>
      <c r="N20" s="55">
        <f>IF(F20="",0,IF(-F20&gt;=$D$7,2,IF(-F20&gt;=$C$7,1,0)))</f>
        <v/>
      </c>
      <c r="O20" s="55">
        <f>IF(I20="",0,IF(I20&gt;=$D$8,2,IF(I20&gt;=$C$8,1,0)))</f>
        <v/>
      </c>
      <c r="P20" s="55">
        <f>IF(J20="",0,IF(J20&gt;=$D$9,2,IF(J20&gt;=$C$9,1,0)))</f>
        <v/>
      </c>
      <c r="Q20" s="55">
        <f>IF(K20="",0,IF($E$4-K20&gt;=$D$10,2,IF($E$4-K20&gt;=$C$10,1,0)))</f>
        <v/>
      </c>
      <c r="R20" s="55">
        <f>IF(B20="","",IF(COUNT(D20,E20,G20,H20,J20,K20)=0,-1,MAX(N20:Q20)))</f>
        <v/>
      </c>
    </row>
    <row r="21" ht="20" customHeight="1">
      <c r="A21" s="29" t="n">
        <v>6</v>
      </c>
      <c r="B21" s="31" t="n"/>
      <c r="C21" s="15" t="n"/>
      <c r="D21" s="48" t="n"/>
      <c r="E21" s="48" t="n"/>
      <c r="F21" s="52">
        <f>IF(OR(D21="",E21=""),"",ROUND((E21-D21)*100,0))</f>
        <v/>
      </c>
      <c r="G21" s="22" t="n"/>
      <c r="H21" s="22" t="n"/>
      <c r="I21" s="53">
        <f>IF(OR(G21="",H21=""),"",IF(N(G21)=0,"",ROUND(H21/G21-1,4)))</f>
        <v/>
      </c>
      <c r="J21" s="47" t="n"/>
      <c r="K21" s="17" t="n"/>
      <c r="L21" s="54">
        <f>IF(R21="","",IF(R21&lt;0,"To fill in",CHOOSE(R21+1,"Green","Amber","Red")))</f>
        <v/>
      </c>
      <c r="M21" s="26">
        <f>IF(R21="","",IF(R21&lt;0,"No data entered",IF(R21=0,"Within thresholds",SUBSTITUTE(TRIM(IF(N21&gt;0,"progress ","")&amp;IF(O21&gt;0,"budget ","")&amp;IF(P21&gt;0,"risks ","")&amp;IF(Q21&gt;0,"deadline ",""))," ",", "))))</f>
        <v/>
      </c>
      <c r="N21" s="55">
        <f>IF(F21="",0,IF(-F21&gt;=$D$7,2,IF(-F21&gt;=$C$7,1,0)))</f>
        <v/>
      </c>
      <c r="O21" s="55">
        <f>IF(I21="",0,IF(I21&gt;=$D$8,2,IF(I21&gt;=$C$8,1,0)))</f>
        <v/>
      </c>
      <c r="P21" s="55">
        <f>IF(J21="",0,IF(J21&gt;=$D$9,2,IF(J21&gt;=$C$9,1,0)))</f>
        <v/>
      </c>
      <c r="Q21" s="55">
        <f>IF(K21="",0,IF($E$4-K21&gt;=$D$10,2,IF($E$4-K21&gt;=$C$10,1,0)))</f>
        <v/>
      </c>
      <c r="R21" s="55">
        <f>IF(B21="","",IF(COUNT(D21,E21,G21,H21,J21,K21)=0,-1,MAX(N21:Q21)))</f>
        <v/>
      </c>
    </row>
    <row r="22" ht="20" customHeight="1">
      <c r="A22" s="29" t="n">
        <v>7</v>
      </c>
      <c r="B22" s="31" t="n"/>
      <c r="C22" s="15" t="n"/>
      <c r="D22" s="48" t="n"/>
      <c r="E22" s="48" t="n"/>
      <c r="F22" s="52">
        <f>IF(OR(D22="",E22=""),"",ROUND((E22-D22)*100,0))</f>
        <v/>
      </c>
      <c r="G22" s="22" t="n"/>
      <c r="H22" s="22" t="n"/>
      <c r="I22" s="53">
        <f>IF(OR(G22="",H22=""),"",IF(N(G22)=0,"",ROUND(H22/G22-1,4)))</f>
        <v/>
      </c>
      <c r="J22" s="47" t="n"/>
      <c r="K22" s="17" t="n"/>
      <c r="L22" s="54">
        <f>IF(R22="","",IF(R22&lt;0,"To fill in",CHOOSE(R22+1,"Green","Amber","Red")))</f>
        <v/>
      </c>
      <c r="M22" s="26">
        <f>IF(R22="","",IF(R22&lt;0,"No data entered",IF(R22=0,"Within thresholds",SUBSTITUTE(TRIM(IF(N22&gt;0,"progress ","")&amp;IF(O22&gt;0,"budget ","")&amp;IF(P22&gt;0,"risks ","")&amp;IF(Q22&gt;0,"deadline ",""))," ",", "))))</f>
        <v/>
      </c>
      <c r="N22" s="55">
        <f>IF(F22="",0,IF(-F22&gt;=$D$7,2,IF(-F22&gt;=$C$7,1,0)))</f>
        <v/>
      </c>
      <c r="O22" s="55">
        <f>IF(I22="",0,IF(I22&gt;=$D$8,2,IF(I22&gt;=$C$8,1,0)))</f>
        <v/>
      </c>
      <c r="P22" s="55">
        <f>IF(J22="",0,IF(J22&gt;=$D$9,2,IF(J22&gt;=$C$9,1,0)))</f>
        <v/>
      </c>
      <c r="Q22" s="55">
        <f>IF(K22="",0,IF($E$4-K22&gt;=$D$10,2,IF($E$4-K22&gt;=$C$10,1,0)))</f>
        <v/>
      </c>
      <c r="R22" s="55">
        <f>IF(B22="","",IF(COUNT(D22,E22,G22,H22,J22,K22)=0,-1,MAX(N22:Q22)))</f>
        <v/>
      </c>
    </row>
    <row r="23" ht="20" customHeight="1">
      <c r="A23" s="29" t="n">
        <v>8</v>
      </c>
      <c r="B23" s="31" t="n"/>
      <c r="C23" s="15" t="n"/>
      <c r="D23" s="48" t="n"/>
      <c r="E23" s="48" t="n"/>
      <c r="F23" s="52">
        <f>IF(OR(D23="",E23=""),"",ROUND((E23-D23)*100,0))</f>
        <v/>
      </c>
      <c r="G23" s="22" t="n"/>
      <c r="H23" s="22" t="n"/>
      <c r="I23" s="53">
        <f>IF(OR(G23="",H23=""),"",IF(N(G23)=0,"",ROUND(H23/G23-1,4)))</f>
        <v/>
      </c>
      <c r="J23" s="47" t="n"/>
      <c r="K23" s="17" t="n"/>
      <c r="L23" s="54">
        <f>IF(R23="","",IF(R23&lt;0,"To fill in",CHOOSE(R23+1,"Green","Amber","Red")))</f>
        <v/>
      </c>
      <c r="M23" s="26">
        <f>IF(R23="","",IF(R23&lt;0,"No data entered",IF(R23=0,"Within thresholds",SUBSTITUTE(TRIM(IF(N23&gt;0,"progress ","")&amp;IF(O23&gt;0,"budget ","")&amp;IF(P23&gt;0,"risks ","")&amp;IF(Q23&gt;0,"deadline ",""))," ",", "))))</f>
        <v/>
      </c>
      <c r="N23" s="55">
        <f>IF(F23="",0,IF(-F23&gt;=$D$7,2,IF(-F23&gt;=$C$7,1,0)))</f>
        <v/>
      </c>
      <c r="O23" s="55">
        <f>IF(I23="",0,IF(I23&gt;=$D$8,2,IF(I23&gt;=$C$8,1,0)))</f>
        <v/>
      </c>
      <c r="P23" s="55">
        <f>IF(J23="",0,IF(J23&gt;=$D$9,2,IF(J23&gt;=$C$9,1,0)))</f>
        <v/>
      </c>
      <c r="Q23" s="55">
        <f>IF(K23="",0,IF($E$4-K23&gt;=$D$10,2,IF($E$4-K23&gt;=$C$10,1,0)))</f>
        <v/>
      </c>
      <c r="R23" s="55">
        <f>IF(B23="","",IF(COUNT(D23,E23,G23,H23,J23,K23)=0,-1,MAX(N23:Q23)))</f>
        <v/>
      </c>
    </row>
    <row r="24" ht="20" customHeight="1">
      <c r="A24" s="29" t="n">
        <v>9</v>
      </c>
      <c r="B24" s="31" t="n"/>
      <c r="C24" s="15" t="n"/>
      <c r="D24" s="48" t="n"/>
      <c r="E24" s="48" t="n"/>
      <c r="F24" s="52">
        <f>IF(OR(D24="",E24=""),"",ROUND((E24-D24)*100,0))</f>
        <v/>
      </c>
      <c r="G24" s="22" t="n"/>
      <c r="H24" s="22" t="n"/>
      <c r="I24" s="53">
        <f>IF(OR(G24="",H24=""),"",IF(N(G24)=0,"",ROUND(H24/G24-1,4)))</f>
        <v/>
      </c>
      <c r="J24" s="47" t="n"/>
      <c r="K24" s="17" t="n"/>
      <c r="L24" s="54">
        <f>IF(R24="","",IF(R24&lt;0,"To fill in",CHOOSE(R24+1,"Green","Amber","Red")))</f>
        <v/>
      </c>
      <c r="M24" s="26">
        <f>IF(R24="","",IF(R24&lt;0,"No data entered",IF(R24=0,"Within thresholds",SUBSTITUTE(TRIM(IF(N24&gt;0,"progress ","")&amp;IF(O24&gt;0,"budget ","")&amp;IF(P24&gt;0,"risks ","")&amp;IF(Q24&gt;0,"deadline ",""))," ",", "))))</f>
        <v/>
      </c>
      <c r="N24" s="55">
        <f>IF(F24="",0,IF(-F24&gt;=$D$7,2,IF(-F24&gt;=$C$7,1,0)))</f>
        <v/>
      </c>
      <c r="O24" s="55">
        <f>IF(I24="",0,IF(I24&gt;=$D$8,2,IF(I24&gt;=$C$8,1,0)))</f>
        <v/>
      </c>
      <c r="P24" s="55">
        <f>IF(J24="",0,IF(J24&gt;=$D$9,2,IF(J24&gt;=$C$9,1,0)))</f>
        <v/>
      </c>
      <c r="Q24" s="55">
        <f>IF(K24="",0,IF($E$4-K24&gt;=$D$10,2,IF($E$4-K24&gt;=$C$10,1,0)))</f>
        <v/>
      </c>
      <c r="R24" s="55">
        <f>IF(B24="","",IF(COUNT(D24,E24,G24,H24,J24,K24)=0,-1,MAX(N24:Q24)))</f>
        <v/>
      </c>
    </row>
    <row r="25" ht="20" customHeight="1">
      <c r="A25" s="29" t="n">
        <v>10</v>
      </c>
      <c r="B25" s="31" t="n"/>
      <c r="C25" s="15" t="n"/>
      <c r="D25" s="48" t="n"/>
      <c r="E25" s="48" t="n"/>
      <c r="F25" s="52">
        <f>IF(OR(D25="",E25=""),"",ROUND((E25-D25)*100,0))</f>
        <v/>
      </c>
      <c r="G25" s="22" t="n"/>
      <c r="H25" s="22" t="n"/>
      <c r="I25" s="53">
        <f>IF(OR(G25="",H25=""),"",IF(N(G25)=0,"",ROUND(H25/G25-1,4)))</f>
        <v/>
      </c>
      <c r="J25" s="47" t="n"/>
      <c r="K25" s="17" t="n"/>
      <c r="L25" s="54">
        <f>IF(R25="","",IF(R25&lt;0,"To fill in",CHOOSE(R25+1,"Green","Amber","Red")))</f>
        <v/>
      </c>
      <c r="M25" s="26">
        <f>IF(R25="","",IF(R25&lt;0,"No data entered",IF(R25=0,"Within thresholds",SUBSTITUTE(TRIM(IF(N25&gt;0,"progress ","")&amp;IF(O25&gt;0,"budget ","")&amp;IF(P25&gt;0,"risks ","")&amp;IF(Q25&gt;0,"deadline ",""))," ",", "))))</f>
        <v/>
      </c>
      <c r="N25" s="55">
        <f>IF(F25="",0,IF(-F25&gt;=$D$7,2,IF(-F25&gt;=$C$7,1,0)))</f>
        <v/>
      </c>
      <c r="O25" s="55">
        <f>IF(I25="",0,IF(I25&gt;=$D$8,2,IF(I25&gt;=$C$8,1,0)))</f>
        <v/>
      </c>
      <c r="P25" s="55">
        <f>IF(J25="",0,IF(J25&gt;=$D$9,2,IF(J25&gt;=$C$9,1,0)))</f>
        <v/>
      </c>
      <c r="Q25" s="55">
        <f>IF(K25="",0,IF($E$4-K25&gt;=$D$10,2,IF($E$4-K25&gt;=$C$10,1,0)))</f>
        <v/>
      </c>
      <c r="R25" s="55">
        <f>IF(B25="","",IF(COUNT(D25,E25,G25,H25,J25,K25)=0,-1,MAX(N25:Q25)))</f>
        <v/>
      </c>
    </row>
    <row r="26" ht="20" customHeight="1">
      <c r="A26" s="29" t="n">
        <v>11</v>
      </c>
      <c r="B26" s="31" t="n"/>
      <c r="C26" s="15" t="n"/>
      <c r="D26" s="48" t="n"/>
      <c r="E26" s="48" t="n"/>
      <c r="F26" s="52">
        <f>IF(OR(D26="",E26=""),"",ROUND((E26-D26)*100,0))</f>
        <v/>
      </c>
      <c r="G26" s="22" t="n"/>
      <c r="H26" s="22" t="n"/>
      <c r="I26" s="53">
        <f>IF(OR(G26="",H26=""),"",IF(N(G26)=0,"",ROUND(H26/G26-1,4)))</f>
        <v/>
      </c>
      <c r="J26" s="47" t="n"/>
      <c r="K26" s="17" t="n"/>
      <c r="L26" s="54">
        <f>IF(R26="","",IF(R26&lt;0,"To fill in",CHOOSE(R26+1,"Green","Amber","Red")))</f>
        <v/>
      </c>
      <c r="M26" s="26">
        <f>IF(R26="","",IF(R26&lt;0,"No data entered",IF(R26=0,"Within thresholds",SUBSTITUTE(TRIM(IF(N26&gt;0,"progress ","")&amp;IF(O26&gt;0,"budget ","")&amp;IF(P26&gt;0,"risks ","")&amp;IF(Q26&gt;0,"deadline ",""))," ",", "))))</f>
        <v/>
      </c>
      <c r="N26" s="55">
        <f>IF(F26="",0,IF(-F26&gt;=$D$7,2,IF(-F26&gt;=$C$7,1,0)))</f>
        <v/>
      </c>
      <c r="O26" s="55">
        <f>IF(I26="",0,IF(I26&gt;=$D$8,2,IF(I26&gt;=$C$8,1,0)))</f>
        <v/>
      </c>
      <c r="P26" s="55">
        <f>IF(J26="",0,IF(J26&gt;=$D$9,2,IF(J26&gt;=$C$9,1,0)))</f>
        <v/>
      </c>
      <c r="Q26" s="55">
        <f>IF(K26="",0,IF($E$4-K26&gt;=$D$10,2,IF($E$4-K26&gt;=$C$10,1,0)))</f>
        <v/>
      </c>
      <c r="R26" s="55">
        <f>IF(B26="","",IF(COUNT(D26,E26,G26,H26,J26,K26)=0,-1,MAX(N26:Q26)))</f>
        <v/>
      </c>
    </row>
    <row r="27" ht="20" customHeight="1">
      <c r="A27" s="29" t="n">
        <v>12</v>
      </c>
      <c r="B27" s="31" t="n"/>
      <c r="C27" s="15" t="n"/>
      <c r="D27" s="48" t="n"/>
      <c r="E27" s="48" t="n"/>
      <c r="F27" s="52">
        <f>IF(OR(D27="",E27=""),"",ROUND((E27-D27)*100,0))</f>
        <v/>
      </c>
      <c r="G27" s="22" t="n"/>
      <c r="H27" s="22" t="n"/>
      <c r="I27" s="53">
        <f>IF(OR(G27="",H27=""),"",IF(N(G27)=0,"",ROUND(H27/G27-1,4)))</f>
        <v/>
      </c>
      <c r="J27" s="47" t="n"/>
      <c r="K27" s="17" t="n"/>
      <c r="L27" s="54">
        <f>IF(R27="","",IF(R27&lt;0,"To fill in",CHOOSE(R27+1,"Green","Amber","Red")))</f>
        <v/>
      </c>
      <c r="M27" s="26">
        <f>IF(R27="","",IF(R27&lt;0,"No data entered",IF(R27=0,"Within thresholds",SUBSTITUTE(TRIM(IF(N27&gt;0,"progress ","")&amp;IF(O27&gt;0,"budget ","")&amp;IF(P27&gt;0,"risks ","")&amp;IF(Q27&gt;0,"deadline ",""))," ",", "))))</f>
        <v/>
      </c>
      <c r="N27" s="55">
        <f>IF(F27="",0,IF(-F27&gt;=$D$7,2,IF(-F27&gt;=$C$7,1,0)))</f>
        <v/>
      </c>
      <c r="O27" s="55">
        <f>IF(I27="",0,IF(I27&gt;=$D$8,2,IF(I27&gt;=$C$8,1,0)))</f>
        <v/>
      </c>
      <c r="P27" s="55">
        <f>IF(J27="",0,IF(J27&gt;=$D$9,2,IF(J27&gt;=$C$9,1,0)))</f>
        <v/>
      </c>
      <c r="Q27" s="55">
        <f>IF(K27="",0,IF($E$4-K27&gt;=$D$10,2,IF($E$4-K27&gt;=$C$10,1,0)))</f>
        <v/>
      </c>
      <c r="R27" s="55">
        <f>IF(B27="","",IF(COUNT(D27,E27,G27,H27,J27,K27)=0,-1,MAX(N27:Q27)))</f>
        <v/>
      </c>
    </row>
    <row r="28" ht="20" customHeight="1">
      <c r="A28" s="29" t="n">
        <v>13</v>
      </c>
      <c r="B28" s="31" t="n"/>
      <c r="C28" s="15" t="n"/>
      <c r="D28" s="48" t="n"/>
      <c r="E28" s="48" t="n"/>
      <c r="F28" s="52">
        <f>IF(OR(D28="",E28=""),"",ROUND((E28-D28)*100,0))</f>
        <v/>
      </c>
      <c r="G28" s="22" t="n"/>
      <c r="H28" s="22" t="n"/>
      <c r="I28" s="53">
        <f>IF(OR(G28="",H28=""),"",IF(N(G28)=0,"",ROUND(H28/G28-1,4)))</f>
        <v/>
      </c>
      <c r="J28" s="47" t="n"/>
      <c r="K28" s="17" t="n"/>
      <c r="L28" s="54">
        <f>IF(R28="","",IF(R28&lt;0,"To fill in",CHOOSE(R28+1,"Green","Amber","Red")))</f>
        <v/>
      </c>
      <c r="M28" s="26">
        <f>IF(R28="","",IF(R28&lt;0,"No data entered",IF(R28=0,"Within thresholds",SUBSTITUTE(TRIM(IF(N28&gt;0,"progress ","")&amp;IF(O28&gt;0,"budget ","")&amp;IF(P28&gt;0,"risks ","")&amp;IF(Q28&gt;0,"deadline ",""))," ",", "))))</f>
        <v/>
      </c>
      <c r="N28" s="55">
        <f>IF(F28="",0,IF(-F28&gt;=$D$7,2,IF(-F28&gt;=$C$7,1,0)))</f>
        <v/>
      </c>
      <c r="O28" s="55">
        <f>IF(I28="",0,IF(I28&gt;=$D$8,2,IF(I28&gt;=$C$8,1,0)))</f>
        <v/>
      </c>
      <c r="P28" s="55">
        <f>IF(J28="",0,IF(J28&gt;=$D$9,2,IF(J28&gt;=$C$9,1,0)))</f>
        <v/>
      </c>
      <c r="Q28" s="55">
        <f>IF(K28="",0,IF($E$4-K28&gt;=$D$10,2,IF($E$4-K28&gt;=$C$10,1,0)))</f>
        <v/>
      </c>
      <c r="R28" s="55">
        <f>IF(B28="","",IF(COUNT(D28,E28,G28,H28,J28,K28)=0,-1,MAX(N28:Q28)))</f>
        <v/>
      </c>
    </row>
    <row r="29" ht="20" customHeight="1">
      <c r="A29" s="29" t="n">
        <v>14</v>
      </c>
      <c r="B29" s="31" t="n"/>
      <c r="C29" s="15" t="n"/>
      <c r="D29" s="48" t="n"/>
      <c r="E29" s="48" t="n"/>
      <c r="F29" s="52">
        <f>IF(OR(D29="",E29=""),"",ROUND((E29-D29)*100,0))</f>
        <v/>
      </c>
      <c r="G29" s="22" t="n"/>
      <c r="H29" s="22" t="n"/>
      <c r="I29" s="53">
        <f>IF(OR(G29="",H29=""),"",IF(N(G29)=0,"",ROUND(H29/G29-1,4)))</f>
        <v/>
      </c>
      <c r="J29" s="47" t="n"/>
      <c r="K29" s="17" t="n"/>
      <c r="L29" s="54">
        <f>IF(R29="","",IF(R29&lt;0,"To fill in",CHOOSE(R29+1,"Green","Amber","Red")))</f>
        <v/>
      </c>
      <c r="M29" s="26">
        <f>IF(R29="","",IF(R29&lt;0,"No data entered",IF(R29=0,"Within thresholds",SUBSTITUTE(TRIM(IF(N29&gt;0,"progress ","")&amp;IF(O29&gt;0,"budget ","")&amp;IF(P29&gt;0,"risks ","")&amp;IF(Q29&gt;0,"deadline ",""))," ",", "))))</f>
        <v/>
      </c>
      <c r="N29" s="55">
        <f>IF(F29="",0,IF(-F29&gt;=$D$7,2,IF(-F29&gt;=$C$7,1,0)))</f>
        <v/>
      </c>
      <c r="O29" s="55">
        <f>IF(I29="",0,IF(I29&gt;=$D$8,2,IF(I29&gt;=$C$8,1,0)))</f>
        <v/>
      </c>
      <c r="P29" s="55">
        <f>IF(J29="",0,IF(J29&gt;=$D$9,2,IF(J29&gt;=$C$9,1,0)))</f>
        <v/>
      </c>
      <c r="Q29" s="55">
        <f>IF(K29="",0,IF($E$4-K29&gt;=$D$10,2,IF($E$4-K29&gt;=$C$10,1,0)))</f>
        <v/>
      </c>
      <c r="R29" s="55">
        <f>IF(B29="","",IF(COUNT(D29,E29,G29,H29,J29,K29)=0,-1,MAX(N29:Q29)))</f>
        <v/>
      </c>
    </row>
    <row r="30" ht="20" customHeight="1">
      <c r="A30" s="29" t="n">
        <v>15</v>
      </c>
      <c r="B30" s="31" t="n"/>
      <c r="C30" s="15" t="n"/>
      <c r="D30" s="48" t="n"/>
      <c r="E30" s="48" t="n"/>
      <c r="F30" s="52">
        <f>IF(OR(D30="",E30=""),"",ROUND((E30-D30)*100,0))</f>
        <v/>
      </c>
      <c r="G30" s="22" t="n"/>
      <c r="H30" s="22" t="n"/>
      <c r="I30" s="53">
        <f>IF(OR(G30="",H30=""),"",IF(N(G30)=0,"",ROUND(H30/G30-1,4)))</f>
        <v/>
      </c>
      <c r="J30" s="47" t="n"/>
      <c r="K30" s="17" t="n"/>
      <c r="L30" s="54">
        <f>IF(R30="","",IF(R30&lt;0,"To fill in",CHOOSE(R30+1,"Green","Amber","Red")))</f>
        <v/>
      </c>
      <c r="M30" s="26">
        <f>IF(R30="","",IF(R30&lt;0,"No data entered",IF(R30=0,"Within thresholds",SUBSTITUTE(TRIM(IF(N30&gt;0,"progress ","")&amp;IF(O30&gt;0,"budget ","")&amp;IF(P30&gt;0,"risks ","")&amp;IF(Q30&gt;0,"deadline ",""))," ",", "))))</f>
        <v/>
      </c>
      <c r="N30" s="55">
        <f>IF(F30="",0,IF(-F30&gt;=$D$7,2,IF(-F30&gt;=$C$7,1,0)))</f>
        <v/>
      </c>
      <c r="O30" s="55">
        <f>IF(I30="",0,IF(I30&gt;=$D$8,2,IF(I30&gt;=$C$8,1,0)))</f>
        <v/>
      </c>
      <c r="P30" s="55">
        <f>IF(J30="",0,IF(J30&gt;=$D$9,2,IF(J30&gt;=$C$9,1,0)))</f>
        <v/>
      </c>
      <c r="Q30" s="55">
        <f>IF(K30="",0,IF($E$4-K30&gt;=$D$10,2,IF($E$4-K30&gt;=$C$10,1,0)))</f>
        <v/>
      </c>
      <c r="R30" s="55">
        <f>IF(B30="","",IF(COUNT(D30,E30,G30,H30,J30,K30)=0,-1,MAX(N30:Q30)))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0">
    <mergeCell ref="E4:F4"/>
    <mergeCell ref="E7:M7"/>
    <mergeCell ref="B11:M11"/>
    <mergeCell ref="E10:M10"/>
    <mergeCell ref="G4:M4"/>
    <mergeCell ref="E9:M9"/>
    <mergeCell ref="E8:M8"/>
    <mergeCell ref="A1:H1"/>
    <mergeCell ref="A2:M2"/>
    <mergeCell ref="E6:M6"/>
  </mergeCells>
  <conditionalFormatting sqref="H13">
    <cfRule type="expression" priority="1" dxfId="0" stopIfTrue="0">
      <formula>$H$13&gt;0</formula>
    </cfRule>
  </conditionalFormatting>
  <conditionalFormatting sqref="L16:L30">
    <cfRule type="expression" priority="2" dxfId="0" stopIfTrue="0">
      <formula>$L16="Red"</formula>
    </cfRule>
    <cfRule type="expression" priority="3" dxfId="1" stopIfTrue="0">
      <formula>$L16="Amber"</formula>
    </cfRule>
  </conditionalFormatting>
  <conditionalFormatting sqref="F16:F30">
    <cfRule type="expression" priority="4" dxfId="0" stopIfTrue="0">
      <formula>$N16=2</formula>
    </cfRule>
    <cfRule type="expression" priority="5" dxfId="1" stopIfTrue="0">
      <formula>$N16=1</formula>
    </cfRule>
  </conditionalFormatting>
  <conditionalFormatting sqref="I16:I30">
    <cfRule type="expression" priority="6" dxfId="0" stopIfTrue="0">
      <formula>$O16=2</formula>
    </cfRule>
    <cfRule type="expression" priority="7" dxfId="1" stopIfTrue="0">
      <formula>$O16=1</formula>
    </cfRule>
  </conditionalFormatting>
  <conditionalFormatting sqref="J16:J30">
    <cfRule type="expression" priority="8" dxfId="0" stopIfTrue="0">
      <formula>$P16=2</formula>
    </cfRule>
    <cfRule type="expression" priority="9" dxfId="1" stopIfTrue="0">
      <formula>$P16=1</formula>
    </cfRule>
  </conditionalFormatting>
  <conditionalFormatting sqref="K16:K30">
    <cfRule type="expression" priority="10" dxfId="0" stopIfTrue="0">
      <formula>$Q16=2</formula>
    </cfRule>
    <cfRule type="expression" priority="11" dxfId="1" stopIfTrue="0">
      <formula>$Q16=1</formula>
    </cfRule>
  </conditionalFormatting>
  <dataValidations count="9">
    <dataValidation sqref="C4" showDropDown="0" showInputMessage="0" showErrorMessage="1" allowBlank="1" errorTitle="Date expected" error="Enter a date." type="date" operator="greaterThanOrEqual">
      <formula1>36526</formula1>
    </dataValidation>
    <dataValidation sqref="C7:D7" showDropDown="0" showInputMessage="0" showErrorMessage="1" allowBlank="1" errorTitle="Whole number" error="Enter a whole number, 0 or more." type="whole" operator="greaterThanOrEqual">
      <formula1>0</formula1>
    </dataValidation>
    <dataValidation sqref="C8:D8" showDropDown="0" showInputMessage="0" showErrorMessage="1" allowBlank="1" errorTitle="Threshold" error="Enter a percentage, for example 5%." type="decimal" operator="between">
      <formula1>0</formula1>
      <formula2>10</formula2>
    </dataValidation>
    <dataValidation sqref="C9:D9" showDropDown="0" showInputMessage="0" showErrorMessage="1" allowBlank="1" errorTitle="Whole number" error="Enter a whole number, 0 or more." type="whole" operator="greaterThanOrEqual">
      <formula1>0</formula1>
    </dataValidation>
    <dataValidation sqref="C10:D10" showDropDown="0" showInputMessage="0" showErrorMessage="1" allowBlank="1" errorTitle="Whole number" error="Enter a whole number, 0 or more." type="whole" operator="greaterThanOrEqual">
      <formula1>0</formula1>
    </dataValidation>
    <dataValidation sqref="D16:D30 E16:E30" showDropDown="0" showInputMessage="0" showErrorMessage="1" allowBlank="1" errorTitle="Percentage" error="Enter a percentage between 0% and 100%." type="decimal" operator="between">
      <formula1>0</formula1>
      <formula2>1</formula2>
    </dataValidation>
    <dataValidation sqref="G16:G30 H16:H30" showDropDown="0" showInputMessage="0" showErrorMessage="1" allowBlank="1" errorTitle="Positive amount" error="Enter a positive amount." type="decimal" operator="greaterThanOrEqual">
      <formula1>0</formula1>
    </dataValidation>
    <dataValidation sqref="J16:J30" showDropDown="0" showInputMessage="0" showErrorMessage="1" allowBlank="1" errorTitle="Whole number" error="Enter a whole number, 0 or more." type="whole" operator="greaterThanOrEqual">
      <formula1>0</formula1>
    </dataValidation>
    <dataValidation sqref="K16:K30" showDropDown="0" showInputMessage="0" showErrorMessage="1" allowBlank="1" errorTitle="Date expected" error="Enter a date." type="date" operator="greaterThanOrEqual">
      <formula1>36526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Hilcu, by THG Conseil · thgconseil.fr&amp;C&amp;"Arial,Regular"&amp;8 &amp;K57534EThe project on one page&amp;R&amp;"Arial,Regular"&amp;8 &amp;K57534E&amp;P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20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7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1" customWidth="1" min="12" max="12"/>
    <col width="28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26" customHeight="1">
      <c r="A1" s="12" t="inlineStr">
        <is>
          <t>Go or no-go, 48 hours before cutover</t>
        </is>
      </c>
    </row>
    <row r="2" ht="20" customHeight="1">
      <c r="A2" s="13" t="inlineStr">
        <is>
          <t>Five questions. Five yeses, you go. A single no or a single unclear answer, you postpone and tell your customers.</t>
        </is>
      </c>
    </row>
    <row r="3" ht="8" customHeight="1"/>
    <row r="4" ht="20" customHeight="1">
      <c r="B4" s="14" t="inlineStr">
        <is>
          <t>Project</t>
        </is>
      </c>
      <c r="C4" s="15" t="n"/>
      <c r="D4" s="15" t="n"/>
      <c r="E4" s="15" t="n"/>
      <c r="F4" s="15" t="n"/>
      <c r="G4" s="15" t="n"/>
      <c r="H4" s="15" t="n"/>
      <c r="I4" s="16" t="inlineStr">
        <is>
          <t>Decision made by</t>
        </is>
      </c>
      <c r="K4" s="15" t="n"/>
      <c r="L4" s="15" t="n"/>
      <c r="M4" s="15" t="n"/>
    </row>
    <row r="5" ht="20" customHeight="1">
      <c r="B5" s="14" t="inlineStr">
        <is>
          <t>Cutover date (D-day)</t>
        </is>
      </c>
      <c r="C5" s="17" t="n"/>
      <c r="D5" s="17" t="n"/>
      <c r="E5" s="16" t="inlineStr">
        <is>
          <t>Decide by (48 hours before)</t>
        </is>
      </c>
      <c r="I5" s="38">
        <f>IF(C5="","",C5-2)</f>
        <v/>
      </c>
      <c r="J5" s="38" t="n"/>
      <c r="K5" s="56">
        <f>IF(OR(C5="",C6=""),"",IF(C6&gt;C5-2,"Less than 48 hours before cutover",""))</f>
        <v/>
      </c>
      <c r="L5" s="56" t="n"/>
      <c r="M5" s="56" t="n"/>
    </row>
    <row r="6" ht="20" customHeight="1">
      <c r="B6" s="14" t="inlineStr">
        <is>
          <t>Decision made on</t>
        </is>
      </c>
      <c r="C6" s="17" t="n"/>
      <c r="D6" s="17" t="n"/>
    </row>
    <row r="8" ht="22" customHeight="1">
      <c r="A8" s="42" t="inlineStr">
        <is>
          <t>No.</t>
        </is>
      </c>
      <c r="B8" s="42" t="inlineStr">
        <is>
          <t>Question</t>
        </is>
      </c>
      <c r="C8" s="43" t="n"/>
      <c r="D8" s="43" t="n"/>
      <c r="E8" s="43" t="n"/>
      <c r="F8" s="43" t="n"/>
      <c r="G8" s="43" t="n"/>
      <c r="H8" s="42" t="inlineStr">
        <is>
          <t>Answer</t>
        </is>
      </c>
      <c r="I8" s="42" t="inlineStr">
        <is>
          <t>Evidence, or what is missing</t>
        </is>
      </c>
      <c r="J8" s="43" t="n"/>
      <c r="K8" s="43" t="n"/>
      <c r="L8" s="43" t="n"/>
      <c r="M8" s="42" t="inlineStr">
        <is>
          <t>Who confirms it</t>
        </is>
      </c>
    </row>
    <row r="9" ht="30" customHeight="1">
      <c r="A9" s="57" t="n">
        <v>1</v>
      </c>
      <c r="B9" s="26" t="inlineStr">
        <is>
          <t>Has the last full test run, from order to invoice, passed?</t>
        </is>
      </c>
      <c r="C9" s="26" t="n"/>
      <c r="D9" s="26" t="n"/>
      <c r="E9" s="26" t="n"/>
      <c r="F9" s="26" t="n"/>
      <c r="G9" s="26" t="n"/>
      <c r="H9" s="30" t="n"/>
      <c r="I9" s="31" t="n"/>
      <c r="J9" s="31" t="n"/>
      <c r="K9" s="31" t="n"/>
      <c r="L9" s="31" t="n"/>
      <c r="M9" s="31" t="n"/>
    </row>
    <row r="10" ht="30" customHeight="1">
      <c r="A10" s="57" t="n">
        <v>2</v>
      </c>
      <c r="B10" s="26" t="inlineStr">
        <is>
          <t>Are the key people trained, and available on the day?</t>
        </is>
      </c>
      <c r="C10" s="26" t="n"/>
      <c r="D10" s="26" t="n"/>
      <c r="E10" s="26" t="n"/>
      <c r="F10" s="26" t="n"/>
      <c r="G10" s="26" t="n"/>
      <c r="H10" s="30" t="n"/>
      <c r="I10" s="31" t="n"/>
      <c r="J10" s="31" t="n"/>
      <c r="K10" s="31" t="n"/>
      <c r="L10" s="31" t="n"/>
      <c r="M10" s="31" t="n"/>
    </row>
    <row r="11" ht="30" customHeight="1">
      <c r="A11" s="57" t="n">
        <v>3</v>
      </c>
      <c r="B11" s="26" t="inlineStr">
        <is>
          <t>Do your biggest customers have stock in hand?</t>
        </is>
      </c>
      <c r="C11" s="26" t="n"/>
      <c r="D11" s="26" t="n"/>
      <c r="E11" s="26" t="n"/>
      <c r="F11" s="26" t="n"/>
      <c r="G11" s="26" t="n"/>
      <c r="H11" s="30" t="n"/>
      <c r="I11" s="31" t="n"/>
      <c r="J11" s="31" t="n"/>
      <c r="K11" s="31" t="n"/>
      <c r="L11" s="31" t="n"/>
      <c r="M11" s="31" t="n"/>
    </row>
    <row r="12" ht="30" customHeight="1">
      <c r="A12" s="57" t="n">
        <v>4</v>
      </c>
      <c r="B12" s="26" t="inlineStr">
        <is>
          <t>Is the rollback ready, and until when does it remain available?</t>
        </is>
      </c>
      <c r="C12" s="26" t="n"/>
      <c r="D12" s="26" t="n"/>
      <c r="E12" s="26" t="n"/>
      <c r="F12" s="26" t="n"/>
      <c r="G12" s="26" t="n"/>
      <c r="H12" s="30" t="n"/>
      <c r="I12" s="31" t="n"/>
      <c r="J12" s="31" t="n"/>
      <c r="K12" s="31" t="n"/>
      <c r="L12" s="31" t="n"/>
      <c r="M12" s="31" t="n"/>
    </row>
    <row r="13" ht="30" customHeight="1">
      <c r="A13" s="57" t="n">
        <v>5</v>
      </c>
      <c r="B13" s="26" t="inlineStr">
        <is>
          <t>Who can say stop?</t>
        </is>
      </c>
      <c r="C13" s="26" t="n"/>
      <c r="D13" s="26" t="n"/>
      <c r="E13" s="26" t="n"/>
      <c r="F13" s="26" t="n"/>
      <c r="G13" s="26" t="n"/>
      <c r="H13" s="30" t="n"/>
      <c r="I13" s="31" t="n"/>
      <c r="J13" s="31" t="n"/>
      <c r="K13" s="31" t="n"/>
      <c r="L13" s="31" t="n"/>
      <c r="M13" s="31" t="n"/>
    </row>
    <row r="15" ht="20" customHeight="1">
      <c r="B15" s="16" t="inlineStr">
        <is>
          <t>Rollback available until (date and time)</t>
        </is>
      </c>
      <c r="H15" s="58" t="n"/>
      <c r="I15" s="58" t="n"/>
    </row>
    <row r="16" ht="20" customHeight="1">
      <c r="B16" s="16" t="inlineStr">
        <is>
          <t>The person who can say stop</t>
        </is>
      </c>
      <c r="H16" s="15" t="n"/>
      <c r="I16" s="15" t="n"/>
      <c r="J16" s="15" t="n"/>
      <c r="K16" s="15" t="n"/>
      <c r="L16" s="15" t="n"/>
    </row>
    <row r="18" ht="20" customHeight="1">
      <c r="A18" s="32" t="n"/>
      <c r="B18" s="59" t="inlineStr">
        <is>
          <t>Yes</t>
        </is>
      </c>
      <c r="C18" s="60">
        <f>COUNTIF(H9:H13,"Yes")</f>
        <v/>
      </c>
      <c r="D18" s="59" t="inlineStr">
        <is>
          <t>No</t>
        </is>
      </c>
      <c r="E18" s="60">
        <f>COUNTIF(H9:H13,"No")</f>
        <v/>
      </c>
      <c r="F18" s="59" t="inlineStr">
        <is>
          <t>Unclear</t>
        </is>
      </c>
      <c r="G18" s="60">
        <f>COUNTIF(H9:H13,"Unclear")</f>
        <v/>
      </c>
      <c r="H18" s="59" t="inlineStr">
        <is>
          <t>No answer</t>
        </is>
      </c>
      <c r="I18" s="60">
        <f>5-C18-E18-G18</f>
        <v/>
      </c>
      <c r="J18" s="32" t="n"/>
      <c r="K18" s="32" t="n"/>
      <c r="L18" s="32" t="n"/>
      <c r="M18" s="32" t="n"/>
    </row>
    <row r="19" ht="26" customHeight="1">
      <c r="B19" s="50" t="inlineStr">
        <is>
          <t>Verdict</t>
        </is>
      </c>
      <c r="C19" s="61">
        <f>IF(E18+G18&gt;0,"Postpone the date and tell your customers",IF(I18&gt;0,"Answer all five questions","Five yeses: go"))</f>
        <v/>
      </c>
      <c r="D19" s="56" t="n"/>
      <c r="E19" s="56" t="n"/>
      <c r="F19" s="56" t="n"/>
      <c r="G19" s="56" t="n"/>
      <c r="H19" s="56" t="n"/>
      <c r="I19" s="56" t="n"/>
      <c r="J19" s="56" t="n"/>
      <c r="K19" s="56" t="n"/>
      <c r="L19" s="56" t="n"/>
      <c r="M19" s="56" t="n"/>
    </row>
    <row r="20" ht="30" customHeight="1">
      <c r="B20" s="14" t="inlineStr">
        <is>
          <t>New cutover date</t>
        </is>
      </c>
      <c r="C20" s="17" t="n"/>
      <c r="D20" s="17" t="n"/>
      <c r="E20" s="16" t="inlineStr">
        <is>
          <t>Customers told on</t>
        </is>
      </c>
      <c r="I20" s="17" t="n"/>
      <c r="J20" s="17" t="n"/>
      <c r="K20" s="62">
        <f>IF(AND(C19="Postpone the date and tell your customers",I20=""),"Tell your customers before they notice","")</f>
        <v/>
      </c>
      <c r="L20" s="62" t="n"/>
      <c r="M20" s="6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1">
    <mergeCell ref="C6:D6"/>
    <mergeCell ref="I8:L8"/>
    <mergeCell ref="C5:D5"/>
    <mergeCell ref="B8:G8"/>
    <mergeCell ref="I10:L10"/>
    <mergeCell ref="A1:H1"/>
    <mergeCell ref="B13:G13"/>
    <mergeCell ref="I13:L13"/>
    <mergeCell ref="C20:D20"/>
    <mergeCell ref="B10:G10"/>
    <mergeCell ref="I9:L9"/>
    <mergeCell ref="B9:G9"/>
    <mergeCell ref="I11:L11"/>
    <mergeCell ref="E5:H5"/>
    <mergeCell ref="B15:G15"/>
    <mergeCell ref="K4:M4"/>
    <mergeCell ref="H16:L16"/>
    <mergeCell ref="E20:H20"/>
    <mergeCell ref="I5:J5"/>
    <mergeCell ref="B16:G16"/>
    <mergeCell ref="I4:J4"/>
    <mergeCell ref="I20:J20"/>
    <mergeCell ref="K5:M5"/>
    <mergeCell ref="I12:L12"/>
    <mergeCell ref="H15:I15"/>
    <mergeCell ref="C19:M19"/>
    <mergeCell ref="C4:H4"/>
    <mergeCell ref="B12:G12"/>
    <mergeCell ref="K20:M20"/>
    <mergeCell ref="A2:M2"/>
    <mergeCell ref="B11:G11"/>
  </mergeCells>
  <conditionalFormatting sqref="K5:M5">
    <cfRule type="expression" priority="1" dxfId="0" stopIfTrue="0">
      <formula>$K$5&lt;&gt;""</formula>
    </cfRule>
  </conditionalFormatting>
  <conditionalFormatting sqref="H9:H13">
    <cfRule type="expression" priority="2" dxfId="0" stopIfTrue="0">
      <formula>OR(H9="No",H9="Unclear")</formula>
    </cfRule>
  </conditionalFormatting>
  <conditionalFormatting sqref="E18">
    <cfRule type="expression" priority="3" dxfId="0" stopIfTrue="0">
      <formula>$E$18&gt;0</formula>
    </cfRule>
  </conditionalFormatting>
  <conditionalFormatting sqref="G18">
    <cfRule type="expression" priority="4" dxfId="0" stopIfTrue="0">
      <formula>$G$18&gt;0</formula>
    </cfRule>
  </conditionalFormatting>
  <conditionalFormatting sqref="C19:M19">
    <cfRule type="expression" priority="5" dxfId="0" stopIfTrue="0">
      <formula>$C$19="Postpone the date and tell your customers"</formula>
    </cfRule>
    <cfRule type="expression" priority="6" dxfId="1" stopIfTrue="0">
      <formula>$C$19="Five yeses: go"</formula>
    </cfRule>
  </conditionalFormatting>
  <conditionalFormatting sqref="K20:M20">
    <cfRule type="expression" priority="7" dxfId="0" stopIfTrue="0">
      <formula>$K$20&lt;&gt;""</formula>
    </cfRule>
  </conditionalFormatting>
  <dataValidations count="4">
    <dataValidation sqref="H9:H13" showDropDown="0" showInputMessage="0" showErrorMessage="1" allowBlank="1" errorTitle="List value" error="Choose from the list." type="list">
      <formula1>"Yes,No,Unclear"</formula1>
    </dataValidation>
    <dataValidation sqref="C5 C6" showDropDown="0" showInputMessage="0" showErrorMessage="1" allowBlank="1" errorTitle="Date expected" error="Enter a date." type="date" operator="greaterThanOrEqual">
      <formula1>36526</formula1>
    </dataValidation>
    <dataValidation sqref="H15" showDropDown="0" showInputMessage="0" showErrorMessage="1" allowBlank="1" errorTitle="Date expected" error="Enter a date." type="decimal" operator="greaterThanOrEqual">
      <formula1>36526</formula1>
    </dataValidation>
    <dataValidation sqref="C20 I20" showDropDown="0" showInputMessage="0" showErrorMessage="1" allowBlank="1" errorTitle="Date expected" error="Enter a date." type="date" operator="greaterThanOrEqual">
      <formula1>36526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Hilcu, by THG Conseil · thgconseil.fr&amp;C&amp;"Arial,Regular"&amp;8 &amp;K57534EThe project on one page&amp;R&amp;"Arial,Regular"&amp;8 &amp;K57534E&amp;P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R89"/>
  <sheetViews>
    <sheetView showGridLines="0" zoomScale="10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7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1" customWidth="1" min="9" max="9"/>
    <col width="11" customWidth="1" min="10" max="10"/>
    <col width="12" customWidth="1" min="11" max="11"/>
    <col width="11" customWidth="1" min="12" max="12"/>
    <col width="28" customWidth="1" min="13" max="13"/>
    <col hidden="1" width="6" customWidth="1" min="14" max="14"/>
    <col hidden="1" width="6" customWidth="1" min="15" max="15"/>
    <col hidden="1" width="6" customWidth="1" min="16" max="16"/>
    <col hidden="1" width="6" customWidth="1" min="17" max="17"/>
    <col hidden="1" width="6" customWidth="1" min="18" max="18"/>
  </cols>
  <sheetData>
    <row r="1" ht="26" customHeight="1">
      <c r="A1" s="12" t="inlineStr">
        <is>
          <t>Fictitious example: the project on one page</t>
        </is>
      </c>
    </row>
    <row r="2" ht="22" customHeight="1">
      <c r="A2" s="63" t="inlineStr">
        <is>
          <t>Fictitious example: the company, project, names, amounts and dates are made up to show how the workbook works. Your own projects go in the other tabs.</t>
        </is>
      </c>
      <c r="B2" s="64" t="n"/>
      <c r="C2" s="64" t="n"/>
      <c r="D2" s="64" t="n"/>
      <c r="E2" s="64" t="n"/>
      <c r="F2" s="64" t="n"/>
      <c r="G2" s="64" t="n"/>
      <c r="H2" s="64" t="n"/>
      <c r="I2" s="64" t="n"/>
      <c r="J2" s="64" t="n"/>
      <c r="K2" s="64" t="n"/>
      <c r="L2" s="64" t="n"/>
      <c r="M2" s="64" t="n"/>
    </row>
    <row r="3" ht="20" customHeight="1">
      <c r="A3" s="13" t="inlineStr">
        <is>
          <t>Example company (fictitious): industrial supplies wholesaler, 45 staff, three branches. Project: replace the sales management software (quotes, orders, stock, invoices).</t>
        </is>
      </c>
    </row>
    <row r="4" ht="8" customHeight="1"/>
    <row r="5" ht="22" customHeight="1">
      <c r="A5" s="65" t="inlineStr">
        <is>
          <t>A · Project sheet</t>
        </is>
      </c>
      <c r="B5" s="66" t="n"/>
      <c r="C5" s="66" t="n"/>
      <c r="D5" s="66" t="n"/>
      <c r="E5" s="66" t="n"/>
      <c r="F5" s="66" t="n"/>
      <c r="G5" s="66" t="n"/>
      <c r="H5" s="66" t="n"/>
      <c r="I5" s="66" t="n"/>
      <c r="J5" s="66" t="n"/>
      <c r="K5" s="66" t="n"/>
      <c r="L5" s="66" t="n"/>
      <c r="M5" s="66" t="n"/>
    </row>
    <row r="6" ht="8" customHeight="1"/>
    <row r="7" ht="20" customHeight="1">
      <c r="B7" s="14" t="inlineStr">
        <is>
          <t>Project</t>
        </is>
      </c>
      <c r="C7" s="15" t="inlineStr">
        <is>
          <t>New sales management software (fictitious example)</t>
        </is>
      </c>
      <c r="D7" s="15" t="n"/>
      <c r="E7" s="15" t="n"/>
      <c r="F7" s="15" t="n"/>
      <c r="G7" s="15" t="n"/>
      <c r="H7" s="15" t="n"/>
      <c r="I7" s="16" t="inlineStr">
        <is>
          <t>Sheet drawn up on</t>
        </is>
      </c>
      <c r="K7" s="17" t="n">
        <v>46300</v>
      </c>
      <c r="L7" s="17" t="n"/>
    </row>
    <row r="8" ht="9" customHeight="1"/>
    <row r="9" ht="20" customHeight="1">
      <c r="A9" s="18" t="n">
        <v>1</v>
      </c>
      <c r="B9" s="3" t="inlineStr">
        <is>
          <t>The objective, in one sentence, with a number</t>
        </is>
      </c>
      <c r="C9" s="4" t="n"/>
      <c r="D9" s="4" t="n"/>
      <c r="E9" s="4" t="n"/>
      <c r="F9" s="4" t="n"/>
      <c r="G9" s="19" t="inlineStr">
        <is>
          <t>What will have changed, by how much, and by when.</t>
        </is>
      </c>
      <c r="H9" s="4" t="n"/>
      <c r="I9" s="4" t="n"/>
      <c r="J9" s="4" t="n"/>
      <c r="K9" s="4" t="n"/>
      <c r="L9" s="4" t="n"/>
      <c r="M9" s="4" t="n"/>
    </row>
    <row r="10" ht="34" customHeight="1">
      <c r="B10" s="20" t="inlineStr">
        <is>
          <t>Record every order and every invoice in the new software by 1 February 2027, and cut the time between delivery and invoice from 4 days to 1 day.</t>
        </is>
      </c>
      <c r="C10" s="20" t="n"/>
      <c r="D10" s="20" t="n"/>
      <c r="E10" s="20" t="n"/>
      <c r="F10" s="20" t="n"/>
      <c r="G10" s="20" t="n"/>
      <c r="H10" s="20" t="n"/>
      <c r="I10" s="20" t="n"/>
      <c r="J10" s="20" t="n"/>
      <c r="K10" s="16" t="inlineStr">
        <is>
          <t>Check</t>
        </is>
      </c>
      <c r="M10" s="21">
        <f>IF(B10="","",IF(LEN(B10)-LEN(SUBSTITUTE(SUBSTITUTE(SUBSTITUTE(SUBSTITUTE(SUBSTITUTE(SUBSTITUTE(SUBSTITUTE(SUBSTITUTE(SUBSTITUTE(SUBSTITUTE(B10,"0",""),"1",""),"2",""),"3",""),"4",""),"5",""),"6",""),"7",""),"8",""),"9",""))&gt;0,"Number included","Add a number"))</f>
        <v/>
      </c>
    </row>
    <row r="11" ht="9" customHeight="1"/>
    <row r="12" ht="20" customHeight="1">
      <c r="A12" s="18" t="n">
        <v>2</v>
      </c>
      <c r="B12" s="3" t="inlineStr">
        <is>
          <t>The budget, with a line for contingencies</t>
        </is>
      </c>
      <c r="C12" s="4" t="n"/>
      <c r="D12" s="4" t="n"/>
      <c r="E12" s="4" t="n"/>
      <c r="F12" s="4" t="n"/>
      <c r="G12" s="19" t="inlineStr">
        <is>
          <t>Contingency is a separate line, not a margin hidden in every item.</t>
        </is>
      </c>
      <c r="H12" s="4" t="n"/>
      <c r="I12" s="4" t="n"/>
      <c r="J12" s="4" t="n"/>
      <c r="K12" s="4" t="n"/>
      <c r="L12" s="4" t="n"/>
      <c r="M12" s="4" t="n"/>
    </row>
    <row r="13" ht="20" customHeight="1">
      <c r="B13" s="14" t="inlineStr">
        <is>
          <t>Budget, excluding contingency</t>
        </is>
      </c>
      <c r="C13" s="22" t="n">
        <v>180000</v>
      </c>
      <c r="D13" s="16" t="inlineStr">
        <is>
          <t>Contingency</t>
        </is>
      </c>
      <c r="E13" s="22" t="n">
        <v>27000</v>
      </c>
      <c r="F13" s="16" t="inlineStr">
        <is>
          <t>Total</t>
        </is>
      </c>
      <c r="G13" s="23">
        <f>IF(AND(C13="",E13=""),"",N(C13)+N(E13))</f>
        <v/>
      </c>
      <c r="H13" s="24">
        <f>IF(OR(E13="",N(G13)=0),"",E13/G13)</f>
        <v/>
      </c>
      <c r="I13" s="24" t="n"/>
      <c r="K13" s="16" t="inlineStr">
        <is>
          <t>Check</t>
        </is>
      </c>
      <c r="M13" s="21">
        <f>IF(AND(C13="",E13=""),"",IF(N(E13)&lt;=0,"Add a contingency line",IF(N(C13)&lt;=0,"Enter the budget","")))</f>
        <v/>
      </c>
    </row>
    <row r="14" ht="9" customHeight="1"/>
    <row r="15" ht="20" customHeight="1">
      <c r="A15" s="18" t="n">
        <v>3</v>
      </c>
      <c r="B15" s="3" t="inlineStr">
        <is>
          <t>The date, and what happens if it slips</t>
        </is>
      </c>
      <c r="C15" s="4" t="n"/>
      <c r="D15" s="4" t="n"/>
      <c r="E15" s="4" t="n"/>
      <c r="F15" s="4" t="n"/>
      <c r="G15" s="19" t="inlineStr">
        <is>
          <t>Write down what a month’s delay costs: money, customers, a missed season.</t>
        </is>
      </c>
      <c r="H15" s="4" t="n"/>
      <c r="I15" s="4" t="n"/>
      <c r="J15" s="4" t="n"/>
      <c r="K15" s="4" t="n"/>
      <c r="L15" s="4" t="n"/>
      <c r="M15" s="4" t="n"/>
    </row>
    <row r="16" ht="26" customHeight="1">
      <c r="B16" s="14" t="inlineStr">
        <is>
          <t>Planned end date</t>
        </is>
      </c>
      <c r="C16" s="17" t="n">
        <v>46419</v>
      </c>
      <c r="D16" s="16" t="inlineStr">
        <is>
          <t>Time left</t>
        </is>
      </c>
      <c r="F16" s="25">
        <f>IF(OR(C16="",K7=""),"",INT((C16-K7)/7))</f>
        <v/>
      </c>
      <c r="G16" s="25" t="n"/>
      <c r="K16" s="16" t="inlineStr">
        <is>
          <t>Check</t>
        </is>
      </c>
      <c r="M16" s="26">
        <f>IF(C16="","",IF(C17="","Write down what happens if the date slips",""))</f>
        <v/>
      </c>
    </row>
    <row r="17" ht="30" customHeight="1">
      <c r="B17" s="27" t="inlineStr">
        <is>
          <t>If it slips by a month</t>
        </is>
      </c>
      <c r="C17" s="20" t="inlineStr">
        <is>
          <t>Old software licence extended by three months: €4,500. After 15 March the busy season starts: no cutover before September.</t>
        </is>
      </c>
      <c r="D17" s="20" t="n"/>
      <c r="E17" s="20" t="n"/>
      <c r="F17" s="20" t="n"/>
      <c r="G17" s="20" t="n"/>
      <c r="H17" s="20" t="n"/>
      <c r="I17" s="20" t="n"/>
      <c r="J17" s="20" t="n"/>
      <c r="K17" s="20" t="n"/>
      <c r="L17" s="20" t="n"/>
      <c r="M17" s="20" t="n"/>
    </row>
    <row r="18" ht="9" customHeight="1"/>
    <row r="19" ht="20" customHeight="1">
      <c r="A19" s="18" t="n">
        <v>4</v>
      </c>
      <c r="B19" s="3" t="inlineStr">
        <is>
          <t>The owner: one person only</t>
        </is>
      </c>
      <c r="C19" s="4" t="n"/>
      <c r="D19" s="4" t="n"/>
      <c r="E19" s="4" t="n"/>
      <c r="F19" s="4" t="n"/>
      <c r="G19" s="19" t="inlineStr">
        <is>
          <t>A name, not a department or a committee.</t>
        </is>
      </c>
      <c r="H19" s="4" t="n"/>
      <c r="I19" s="4" t="n"/>
      <c r="J19" s="4" t="n"/>
      <c r="K19" s="4" t="n"/>
      <c r="L19" s="4" t="n"/>
      <c r="M19" s="4" t="n"/>
    </row>
    <row r="20" ht="26" customHeight="1">
      <c r="B20" s="14" t="inlineStr">
        <is>
          <t>Name</t>
        </is>
      </c>
      <c r="C20" s="15" t="inlineStr">
        <is>
          <t>Claire</t>
        </is>
      </c>
      <c r="D20" s="15" t="n"/>
      <c r="E20" s="15" t="n"/>
      <c r="F20" s="15" t="n"/>
      <c r="G20" s="16" t="inlineStr">
        <is>
          <t>Role</t>
        </is>
      </c>
      <c r="H20" s="15" t="inlineStr">
        <is>
          <t>Finance and administration director</t>
        </is>
      </c>
      <c r="I20" s="15" t="n"/>
      <c r="J20" s="15" t="n"/>
      <c r="K20" s="16" t="inlineStr">
        <is>
          <t>Check</t>
        </is>
      </c>
      <c r="M20" s="26">
        <f>IF(C20="","",IF(OR(ISNUMBER(SEARCH(" and ",C20)),ISNUMBER(SEARCH(",",C20)),ISNUMBER(SEARCH(";",C20)),ISNUMBER(SEARCH("/",C20)),ISNUMBER(SEARCH("&amp;",C20)),ISNUMBER(SEARCH("+",C20))),"Several names? Keep only one",""))</f>
        <v/>
      </c>
    </row>
    <row r="21" ht="9" customHeight="1"/>
    <row r="22" ht="20" customHeight="1">
      <c r="A22" s="18" t="n">
        <v>5</v>
      </c>
      <c r="B22" s="3" t="inlineStr">
        <is>
          <t>The three main risks, and the response to each</t>
        </is>
      </c>
      <c r="C22" s="4" t="n"/>
      <c r="D22" s="4" t="n"/>
      <c r="E22" s="4" t="n"/>
      <c r="F22" s="4" t="n"/>
      <c r="G22" s="19" t="inlineStr">
        <is>
          <t>The risk: what could happen. The response: what you do before it happens.</t>
        </is>
      </c>
      <c r="H22" s="4" t="n"/>
      <c r="I22" s="4" t="n"/>
      <c r="J22" s="4" t="n"/>
      <c r="K22" s="4" t="n"/>
      <c r="L22" s="4" t="n"/>
      <c r="M22" s="4" t="n"/>
    </row>
    <row r="23" ht="18" customHeight="1">
      <c r="A23" s="28" t="inlineStr">
        <is>
          <t>No.</t>
        </is>
      </c>
      <c r="B23" s="28" t="inlineStr">
        <is>
          <t>Risk</t>
        </is>
      </c>
      <c r="C23" s="4" t="n"/>
      <c r="D23" s="4" t="n"/>
      <c r="E23" s="4" t="n"/>
      <c r="F23" s="4" t="n"/>
      <c r="G23" s="28" t="inlineStr">
        <is>
          <t>Response</t>
        </is>
      </c>
      <c r="H23" s="4" t="n"/>
      <c r="I23" s="4" t="n"/>
      <c r="J23" s="4" t="n"/>
      <c r="K23" s="4" t="n"/>
      <c r="L23" s="4" t="n"/>
      <c r="M23" s="28" t="inlineStr">
        <is>
          <t>Check</t>
        </is>
      </c>
    </row>
    <row r="24" ht="30" customHeight="1">
      <c r="A24" s="29" t="n">
        <v>1</v>
      </c>
      <c r="B24" s="20" t="inlineStr">
        <is>
          <t>Item and customer data migration is incomplete: orders blocked on D-day.</t>
        </is>
      </c>
      <c r="C24" s="20" t="n"/>
      <c r="D24" s="20" t="n"/>
      <c r="E24" s="20" t="n"/>
      <c r="F24" s="20" t="n"/>
      <c r="G24" s="20" t="inlineStr">
        <is>
          <t>Two trial migrations, in November and January; check of the 200 best-selling items.</t>
        </is>
      </c>
      <c r="H24" s="20" t="n"/>
      <c r="I24" s="20" t="n"/>
      <c r="J24" s="20" t="n"/>
      <c r="K24" s="20" t="n"/>
      <c r="L24" s="20" t="n"/>
      <c r="M24" s="21">
        <f>IF(B24="",IF(G24="","","Risk missing"),IF(G24="","Response missing",""))</f>
        <v/>
      </c>
    </row>
    <row r="25" ht="30" customHeight="1">
      <c r="A25" s="29" t="n">
        <v>2</v>
      </c>
      <c r="B25" s="20" t="inlineStr">
        <is>
          <t>Sales staff are not trained in time: quotes redone by hand in February.</t>
        </is>
      </c>
      <c r="C25" s="20" t="n"/>
      <c r="D25" s="20" t="n"/>
      <c r="E25" s="20" t="n"/>
      <c r="F25" s="20" t="n"/>
      <c r="G25" s="20" t="inlineStr">
        <is>
          <t>Training in December; two super-users per branch.</t>
        </is>
      </c>
      <c r="H25" s="20" t="n"/>
      <c r="I25" s="20" t="n"/>
      <c r="J25" s="20" t="n"/>
      <c r="K25" s="20" t="n"/>
      <c r="L25" s="20" t="n"/>
      <c r="M25" s="21">
        <f>IF(B25="",IF(G25="","","Risk missing"),IF(G25="","Response missing",""))</f>
        <v/>
      </c>
    </row>
    <row r="26" ht="30" customHeight="1">
      <c r="A26" s="29" t="n">
        <v>3</v>
      </c>
      <c r="B26" s="20" t="inlineStr">
        <is>
          <t>The link with the carrier does not work: deliveries not triggered.</t>
        </is>
      </c>
      <c r="C26" s="20" t="n"/>
      <c r="D26" s="20" t="n"/>
      <c r="E26" s="20" t="n"/>
      <c r="F26" s="20" t="n"/>
      <c r="G26" s="20" t="inlineStr">
        <is>
          <t>End-to-end test in January; delivery notes sent by email as a fallback.</t>
        </is>
      </c>
      <c r="H26" s="20" t="n"/>
      <c r="I26" s="20" t="n"/>
      <c r="J26" s="20" t="n"/>
      <c r="K26" s="20" t="n"/>
      <c r="L26" s="20" t="n"/>
      <c r="M26" s="21">
        <f>IF(B26="",IF(G26="","","Risk missing"),IF(G26="","Response missing",""))</f>
        <v/>
      </c>
    </row>
    <row r="28" ht="20" customHeight="1">
      <c r="A28" s="4" t="n"/>
      <c r="B28" s="3" t="inlineStr">
        <is>
          <t>Review, before launch</t>
        </is>
      </c>
      <c r="C28" s="4" t="n"/>
      <c r="D28" s="4" t="n"/>
      <c r="E28" s="4" t="n"/>
      <c r="F28" s="4" t="n"/>
      <c r="G28" s="19" t="inlineStr">
        <is>
          <t>If they disagree on a box, talk about it now, not after launch.</t>
        </is>
      </c>
      <c r="H28" s="4" t="n"/>
      <c r="I28" s="4" t="n"/>
      <c r="J28" s="4" t="n"/>
      <c r="K28" s="4" t="n"/>
      <c r="L28" s="4" t="n"/>
      <c r="M28" s="4" t="n"/>
    </row>
    <row r="29" ht="18" customHeight="1">
      <c r="B29" s="28" t="inlineStr">
        <is>
          <t>Reviewed by</t>
        </is>
      </c>
      <c r="C29" s="28" t="inlineStr">
        <is>
          <t>Name</t>
        </is>
      </c>
      <c r="D29" s="4" t="n"/>
      <c r="E29" s="4" t="n"/>
      <c r="F29" s="4" t="n"/>
      <c r="G29" s="28" t="inlineStr">
        <is>
          <t>Date</t>
        </is>
      </c>
      <c r="H29" s="28" t="inlineStr">
        <is>
          <t>Agreed?</t>
        </is>
      </c>
      <c r="I29" s="28" t="inlineStr">
        <is>
          <t>Disagreement or reservation</t>
        </is>
      </c>
      <c r="J29" s="4" t="n"/>
      <c r="K29" s="4" t="n"/>
      <c r="L29" s="4" t="n"/>
      <c r="M29" s="4" t="n"/>
    </row>
    <row r="30" ht="20" customHeight="1">
      <c r="B30" s="14" t="inlineStr">
        <is>
          <t>The one who pays</t>
        </is>
      </c>
      <c r="C30" s="15" t="inlineStr">
        <is>
          <t>Marc, managing director</t>
        </is>
      </c>
      <c r="D30" s="15" t="n"/>
      <c r="E30" s="15" t="n"/>
      <c r="F30" s="15" t="n"/>
      <c r="G30" s="17" t="n">
        <v>46302</v>
      </c>
      <c r="H30" s="30" t="inlineStr">
        <is>
          <t>Yes</t>
        </is>
      </c>
      <c r="I30" s="31" t="n"/>
      <c r="J30" s="31" t="n"/>
      <c r="K30" s="31" t="n"/>
      <c r="L30" s="31" t="n"/>
      <c r="M30" s="31" t="n"/>
    </row>
    <row r="31" ht="20" customHeight="1">
      <c r="B31" s="14" t="inlineStr">
        <is>
          <t>The one who delivers</t>
        </is>
      </c>
      <c r="C31" s="15" t="inlineStr">
        <is>
          <t>Julien, integrator’s project manager</t>
        </is>
      </c>
      <c r="D31" s="15" t="n"/>
      <c r="E31" s="15" t="n"/>
      <c r="F31" s="15" t="n"/>
      <c r="G31" s="17" t="n">
        <v>46303</v>
      </c>
      <c r="H31" s="30" t="inlineStr">
        <is>
          <t>Yes</t>
        </is>
      </c>
      <c r="I31" s="31" t="inlineStr">
        <is>
          <t>Data must be supplied before 30 Nov 2026.</t>
        </is>
      </c>
      <c r="J31" s="31" t="n"/>
      <c r="K31" s="31" t="n"/>
      <c r="L31" s="31" t="n"/>
      <c r="M31" s="31" t="n"/>
    </row>
    <row r="33" ht="24" customHeight="1">
      <c r="A33" s="32" t="n"/>
      <c r="B33" s="33" t="inlineStr">
        <is>
          <t>Boxes filled in</t>
        </is>
      </c>
      <c r="C33" s="34">
        <f>IF(B10&lt;&gt;"",1,0)+IF(AND(N(C13)&gt;0,N(E13)&gt;0),1,0)+IF(AND(C16&lt;&gt;"",C17&lt;&gt;""),1,0)+IF(C20&lt;&gt;"",1,0)+IF(AND(COUNTA(B24,B25,B26)=3,COUNTA(G24,G25,G26)=3),1,0)</f>
        <v/>
      </c>
      <c r="D33" s="35" t="inlineStr">
        <is>
          <t>Where the sheet stands</t>
        </is>
      </c>
      <c r="E33" s="36" t="n"/>
      <c r="F33" s="37">
        <f>IF(C33&lt;5,"Not ready yet: "&amp;(5-C33)&amp;IF(5-C33=1," box to complete"," boxes to complete"),IF(AND(H30="Yes",H31="Yes"),"Ready: reviewed and agreed by both",IF(OR(H30="No",H30="With reservations",H31="No",H31="With reservations"),"Disagreement: settle it before launch","Review still to be completed by both")))</f>
        <v/>
      </c>
      <c r="G33" s="37" t="n"/>
      <c r="H33" s="37" t="n"/>
      <c r="I33" s="37" t="n"/>
      <c r="J33" s="37" t="n"/>
      <c r="K33" s="37" t="n"/>
      <c r="L33" s="37" t="n"/>
      <c r="M33" s="37" t="n"/>
    </row>
    <row r="36" ht="22" customHeight="1">
      <c r="A36" s="65" t="inlineStr">
        <is>
          <t>B · Decision log</t>
        </is>
      </c>
      <c r="B36" s="66" t="n"/>
      <c r="C36" s="66" t="n"/>
      <c r="D36" s="66" t="n"/>
      <c r="E36" s="66" t="n"/>
      <c r="F36" s="66" t="n"/>
      <c r="G36" s="66" t="n"/>
      <c r="H36" s="66" t="n"/>
      <c r="I36" s="66" t="n"/>
      <c r="J36" s="66" t="n"/>
      <c r="K36" s="66" t="n"/>
      <c r="L36" s="66" t="n"/>
      <c r="M36" s="66" t="n"/>
    </row>
    <row r="37" ht="8" customHeight="1"/>
    <row r="38" ht="20" customHeight="1">
      <c r="B38" s="14" t="inlineStr">
        <is>
          <t>Review date</t>
        </is>
      </c>
      <c r="C38" s="17" t="n">
        <v>46416</v>
      </c>
      <c r="D38" s="16" t="inlineStr">
        <is>
          <t>Used</t>
        </is>
      </c>
      <c r="E38" s="38">
        <f>IF(C38="",TODAY(),C38)</f>
        <v/>
      </c>
      <c r="F38" s="38" t="n"/>
      <c r="G38" s="39" t="inlineStr">
        <is>
          <t>Leave blank: today’s date is used.</t>
        </is>
      </c>
    </row>
    <row r="40" ht="22" customHeight="1">
      <c r="B40" s="40" t="inlineStr">
        <is>
          <t>Open decisions</t>
        </is>
      </c>
      <c r="C40" s="41">
        <f>SUMPRODUCT((B43:B47&lt;&gt;"")*(J43:J47&lt;&gt;"Applied")*(J43:J47&lt;&gt;"Dropped"))</f>
        <v/>
      </c>
      <c r="D40" s="16" t="inlineStr">
        <is>
          <t>Overdue</t>
        </is>
      </c>
      <c r="E40" s="41">
        <f>COUNTIF(L43:L47,"Overdue")</f>
        <v/>
      </c>
      <c r="F40" s="16" t="inlineStr">
        <is>
          <t>Review due</t>
        </is>
      </c>
      <c r="G40" s="41">
        <f>COUNTIF(L43:L47,"Review due")</f>
        <v/>
      </c>
    </row>
    <row r="42" ht="22" customHeight="1">
      <c r="A42" s="42" t="inlineStr">
        <is>
          <t>No.</t>
        </is>
      </c>
      <c r="B42" s="42" t="inlineStr">
        <is>
          <t>Decision</t>
        </is>
      </c>
      <c r="C42" s="42" t="inlineStr">
        <is>
          <t>Who decides</t>
        </is>
      </c>
      <c r="D42" s="42" t="inlineStr">
        <is>
          <t>Date</t>
        </is>
      </c>
      <c r="E42" s="42" t="inlineStr">
        <is>
          <t>Why</t>
        </is>
      </c>
      <c r="F42" s="43" t="n"/>
      <c r="G42" s="43" t="n"/>
      <c r="H42" s="43" t="n"/>
      <c r="I42" s="42" t="inlineStr">
        <is>
          <t>Deadline</t>
        </is>
      </c>
      <c r="J42" s="42" t="inlineStr">
        <is>
          <t>Status</t>
        </is>
      </c>
      <c r="K42" s="42" t="inlineStr">
        <is>
          <t>Review on</t>
        </is>
      </c>
      <c r="L42" s="42" t="inlineStr">
        <is>
          <t>Alert</t>
        </is>
      </c>
      <c r="M42" s="42" t="inlineStr">
        <is>
          <t>Follow-up</t>
        </is>
      </c>
    </row>
    <row r="43" ht="42" customHeight="1">
      <c r="A43" s="29" t="n">
        <v>1</v>
      </c>
      <c r="B43" s="20" t="inlineStr">
        <is>
          <t>Choose integrator B for the new software</t>
        </is>
      </c>
      <c r="C43" s="20" t="inlineStr">
        <is>
          <t>Management committee</t>
        </is>
      </c>
      <c r="D43" s="44" t="n">
        <v>46307</v>
      </c>
      <c r="E43" s="20" t="inlineStr">
        <is>
          <t>Offer €12,000 cheaper and three references in wholesale.</t>
        </is>
      </c>
      <c r="F43" s="20" t="n"/>
      <c r="G43" s="20" t="n"/>
      <c r="H43" s="20" t="n"/>
      <c r="I43" s="44" t="n">
        <v>46326</v>
      </c>
      <c r="J43" s="45" t="inlineStr">
        <is>
          <t>Applied</t>
        </is>
      </c>
      <c r="K43" s="44" t="n"/>
      <c r="L43" s="46">
        <f>IF(OR(B43="",J43="Applied",J43="Dropped"),"",IF(AND(I43&lt;&gt;"",I43&lt;$E$38),"Overdue",IF(AND(K43&lt;&gt;"",K43&lt;=$E$38),"Review due","")))</f>
        <v/>
      </c>
      <c r="M43" s="20" t="inlineStr">
        <is>
          <t>Contract signed on 28 Oct 2026.</t>
        </is>
      </c>
    </row>
    <row r="44" ht="42" customHeight="1">
      <c r="A44" s="29" t="n">
        <v>2</v>
      </c>
      <c r="B44" s="20" t="inlineStr">
        <is>
          <t>Keep the old software read-only for twelve months after cutover</t>
        </is>
      </c>
      <c r="C44" s="20" t="inlineStr">
        <is>
          <t>Marc, managing director</t>
        </is>
      </c>
      <c r="D44" s="44" t="n">
        <v>46335</v>
      </c>
      <c r="E44" s="20" t="inlineStr">
        <is>
          <t>Find past orders and invoices. Accountant asked for advice on record keeping.</t>
        </is>
      </c>
      <c r="F44" s="20" t="n"/>
      <c r="G44" s="20" t="n"/>
      <c r="H44" s="20" t="n"/>
      <c r="I44" s="44" t="n">
        <v>46433</v>
      </c>
      <c r="J44" s="45" t="inlineStr">
        <is>
          <t>In progress</t>
        </is>
      </c>
      <c r="K44" s="44" t="n">
        <v>46413</v>
      </c>
      <c r="L44" s="46">
        <f>IF(OR(B44="",J44="Applied",J44="Dropped"),"",IF(AND(I44&lt;&gt;"",I44&lt;$E$38),"Overdue",IF(AND(K44&lt;&gt;"",K44&lt;=$E$38),"Review due","")))</f>
        <v/>
      </c>
      <c r="M44" s="20" t="n"/>
    </row>
    <row r="45" ht="42" customHeight="1">
      <c r="A45" s="29" t="n">
        <v>3</v>
      </c>
      <c r="B45" s="20" t="inlineStr">
        <is>
          <t>Train two super-users per branch</t>
        </is>
      </c>
      <c r="C45" s="20" t="inlineStr">
        <is>
          <t>Claire</t>
        </is>
      </c>
      <c r="D45" s="44" t="n">
        <v>46363</v>
      </c>
      <c r="E45" s="20" t="inlineStr">
        <is>
          <t>Sales staff hardly available in January.</t>
        </is>
      </c>
      <c r="F45" s="20" t="n"/>
      <c r="G45" s="20" t="n"/>
      <c r="H45" s="20" t="n"/>
      <c r="I45" s="44" t="n">
        <v>46402</v>
      </c>
      <c r="J45" s="45" t="inlineStr">
        <is>
          <t>Applied</t>
        </is>
      </c>
      <c r="K45" s="44" t="n"/>
      <c r="L45" s="46">
        <f>IF(OR(B45="",J45="Applied",J45="Dropped"),"",IF(AND(I45&lt;&gt;"",I45&lt;$E$38),"Overdue",IF(AND(K45&lt;&gt;"",K45&lt;=$E$38),"Review due","")))</f>
        <v/>
      </c>
      <c r="M45" s="20" t="inlineStr">
        <is>
          <t>Six super-users trained.</t>
        </is>
      </c>
    </row>
    <row r="46" ht="42" customHeight="1">
      <c r="A46" s="29" t="n">
        <v>4</v>
      </c>
      <c r="B46" s="20" t="inlineStr">
        <is>
          <t>Bring in a contractor for the data migration</t>
        </is>
      </c>
      <c r="C46" s="20" t="inlineStr">
        <is>
          <t>Claire</t>
        </is>
      </c>
      <c r="D46" s="44" t="n">
        <v>46398</v>
      </c>
      <c r="E46" s="20" t="inlineStr">
        <is>
          <t>Item migration three weeks behind.</t>
        </is>
      </c>
      <c r="F46" s="20" t="n"/>
      <c r="G46" s="20" t="n"/>
      <c r="H46" s="20" t="n"/>
      <c r="I46" s="44" t="n">
        <v>46412</v>
      </c>
      <c r="J46" s="45" t="inlineStr">
        <is>
          <t>In progress</t>
        </is>
      </c>
      <c r="K46" s="44" t="n"/>
      <c r="L46" s="46">
        <f>IF(OR(B46="",J46="Applied",J46="Dropped"),"",IF(AND(I46&lt;&gt;"",I46&lt;$E$38),"Overdue",IF(AND(K46&lt;&gt;"",K46&lt;=$E$38),"Review due","")))</f>
        <v/>
      </c>
      <c r="M46" s="20" t="n"/>
    </row>
    <row r="47" ht="42" customHeight="1">
      <c r="A47" s="29" t="n">
        <v>5</v>
      </c>
      <c r="B47" s="20" t="inlineStr">
        <is>
          <t>Move cutover from 1 to 15 February and tell the five biggest customers</t>
        </is>
      </c>
      <c r="C47" s="20" t="inlineStr">
        <is>
          <t>Marc, managing director</t>
        </is>
      </c>
      <c r="D47" s="44" t="n">
        <v>46415</v>
      </c>
      <c r="E47" s="20" t="inlineStr">
        <is>
          <t>Go or no-go of 28 Jan: question 3 unclear, stock in hand not confirmed by two customers.</t>
        </is>
      </c>
      <c r="F47" s="20" t="n"/>
      <c r="G47" s="20" t="n"/>
      <c r="H47" s="20" t="n"/>
      <c r="I47" s="44" t="n">
        <v>46433</v>
      </c>
      <c r="J47" s="45" t="inlineStr">
        <is>
          <t>In progress</t>
        </is>
      </c>
      <c r="K47" s="44" t="n">
        <v>46426</v>
      </c>
      <c r="L47" s="46">
        <f>IF(OR(B47="",J47="Applied",J47="Dropped"),"",IF(AND(I47&lt;&gt;"",I47&lt;$E$38),"Overdue",IF(AND(K47&lt;&gt;"",K47&lt;=$E$38),"Review due","")))</f>
        <v/>
      </c>
      <c r="M47" s="20" t="inlineStr">
        <is>
          <t>Customers told on 28 Jan 2027.</t>
        </is>
      </c>
    </row>
    <row r="50" ht="22" customHeight="1">
      <c r="A50" s="65" t="inlineStr">
        <is>
          <t>C · Portfolio status</t>
        </is>
      </c>
      <c r="B50" s="66" t="n"/>
      <c r="C50" s="66" t="n"/>
      <c r="D50" s="66" t="n"/>
      <c r="E50" s="66" t="n"/>
      <c r="F50" s="66" t="n"/>
      <c r="G50" s="66" t="n"/>
      <c r="H50" s="66" t="n"/>
      <c r="I50" s="66" t="n"/>
      <c r="J50" s="66" t="n"/>
      <c r="K50" s="66" t="n"/>
      <c r="L50" s="66" t="n"/>
      <c r="M50" s="66" t="n"/>
    </row>
    <row r="51" ht="8" customHeight="1"/>
    <row r="52" ht="20" customHeight="1">
      <c r="B52" s="14" t="inlineStr">
        <is>
          <t>Review date</t>
        </is>
      </c>
      <c r="C52" s="17" t="n">
        <v>46416</v>
      </c>
      <c r="D52" s="16" t="inlineStr">
        <is>
          <t>Used</t>
        </is>
      </c>
      <c r="E52" s="38">
        <f>IF(C52="",TODAY(),C52)</f>
        <v/>
      </c>
      <c r="F52" s="38" t="n"/>
      <c r="G52" s="39" t="inlineStr">
        <is>
          <t>Leave blank: today’s date is used.</t>
        </is>
      </c>
    </row>
    <row r="54" ht="18" customHeight="1">
      <c r="B54" s="28" t="inlineStr">
        <is>
          <t>Criterion</t>
        </is>
      </c>
      <c r="C54" s="28" t="inlineStr">
        <is>
          <t>Amber from</t>
        </is>
      </c>
      <c r="D54" s="28" t="inlineStr">
        <is>
          <t>Red from</t>
        </is>
      </c>
      <c r="E54" s="28" t="inlineStr">
        <is>
          <t>How to read it</t>
        </is>
      </c>
      <c r="F54" s="4" t="n"/>
      <c r="G54" s="4" t="n"/>
      <c r="H54" s="4" t="n"/>
      <c r="I54" s="4" t="n"/>
      <c r="J54" s="4" t="n"/>
      <c r="K54" s="4" t="n"/>
      <c r="L54" s="4" t="n"/>
      <c r="M54" s="4" t="n"/>
    </row>
    <row r="55" ht="18" customHeight="1">
      <c r="B55" s="14" t="inlineStr">
        <is>
          <t>Progress behind plan (points)</t>
        </is>
      </c>
      <c r="C55" s="47" t="n">
        <v>5</v>
      </c>
      <c r="D55" s="47" t="n">
        <v>15</v>
      </c>
      <c r="E55" s="2" t="inlineStr">
        <is>
          <t>Actual progress minus planned progress. Actual 50%, planned 60%: 10 points behind.</t>
        </is>
      </c>
    </row>
    <row r="56" ht="18" customHeight="1">
      <c r="B56" s="14" t="inlineStr">
        <is>
          <t>Budget overrun</t>
        </is>
      </c>
      <c r="C56" s="48" t="n">
        <v>0.05</v>
      </c>
      <c r="D56" s="48" t="n">
        <v>0.15</v>
      </c>
      <c r="E56" s="2" t="inlineStr">
        <is>
          <t>Budget spent compared with the budget planned for the same date.</t>
        </is>
      </c>
    </row>
    <row r="57" ht="18" customHeight="1">
      <c r="B57" s="14" t="inlineStr">
        <is>
          <t>Open major risks</t>
        </is>
      </c>
      <c r="C57" s="47" t="n">
        <v>2</v>
      </c>
      <c r="D57" s="47" t="n">
        <v>4</v>
      </c>
      <c r="E57" s="2" t="inlineStr">
        <is>
          <t>Risks that threaten the date or the budget and whose response is not in place.</t>
        </is>
      </c>
    </row>
    <row r="58" ht="18" customHeight="1">
      <c r="B58" s="14" t="inlineStr">
        <is>
          <t>Deadline overdue (days)</t>
        </is>
      </c>
      <c r="C58" s="47" t="n">
        <v>1</v>
      </c>
      <c r="D58" s="47" t="n">
        <v>15</v>
      </c>
      <c r="E58" s="2" t="inlineStr">
        <is>
          <t>Days since the next deadline, when it has passed without being met.</t>
        </is>
      </c>
    </row>
    <row r="59" ht="26" customHeight="1">
      <c r="B59" s="49" t="inlineStr">
        <is>
          <t>A project’s status is that of its worst criterion. Green: everything within thresholds. Amber: a gap, to watch closely. Red: a decision is needed.</t>
        </is>
      </c>
    </row>
    <row r="61" ht="22" customHeight="1">
      <c r="B61" s="50" t="inlineStr">
        <is>
          <t>Portfolio</t>
        </is>
      </c>
      <c r="C61" s="16" t="inlineStr">
        <is>
          <t>Green</t>
        </is>
      </c>
      <c r="D61" s="41">
        <f>COUNTIF($L$64:$L$68,"Green")</f>
        <v/>
      </c>
      <c r="E61" s="16" t="inlineStr">
        <is>
          <t>Amber</t>
        </is>
      </c>
      <c r="F61" s="41">
        <f>COUNTIF($L$64:$L$68,"Amber")</f>
        <v/>
      </c>
      <c r="G61" s="16" t="inlineStr">
        <is>
          <t>Red</t>
        </is>
      </c>
      <c r="H61" s="41">
        <f>COUNTIF($L$64:$L$68,"Red")</f>
        <v/>
      </c>
      <c r="I61" s="16" t="inlineStr">
        <is>
          <t>To fill in</t>
        </is>
      </c>
      <c r="J61" s="41">
        <f>COUNTIF($L$64:$L$68,"To fill in")</f>
        <v/>
      </c>
    </row>
    <row r="63" ht="42" customHeight="1">
      <c r="A63" s="42" t="inlineStr">
        <is>
          <t>No.</t>
        </is>
      </c>
      <c r="B63" s="42" t="inlineStr">
        <is>
          <t>Project</t>
        </is>
      </c>
      <c r="C63" s="42" t="inlineStr">
        <is>
          <t>Owner</t>
        </is>
      </c>
      <c r="D63" s="51" t="inlineStr">
        <is>
          <t>Planned progress</t>
        </is>
      </c>
      <c r="E63" s="51" t="inlineStr">
        <is>
          <t>Actual progress</t>
        </is>
      </c>
      <c r="F63" s="51" t="inlineStr">
        <is>
          <t>Gap (points)</t>
        </is>
      </c>
      <c r="G63" s="51" t="inlineStr">
        <is>
          <t>Budget planned to date</t>
        </is>
      </c>
      <c r="H63" s="51" t="inlineStr">
        <is>
          <t>Budget spent</t>
        </is>
      </c>
      <c r="I63" s="51" t="inlineStr">
        <is>
          <t>Budget gap</t>
        </is>
      </c>
      <c r="J63" s="51" t="inlineStr">
        <is>
          <t>Open major risks</t>
        </is>
      </c>
      <c r="K63" s="51" t="inlineStr">
        <is>
          <t>Next deadline</t>
        </is>
      </c>
      <c r="L63" s="51" t="inlineStr">
        <is>
          <t>Status</t>
        </is>
      </c>
      <c r="M63" s="42" t="inlineStr">
        <is>
          <t>Why</t>
        </is>
      </c>
    </row>
    <row r="64" ht="20" customHeight="1">
      <c r="A64" s="29" t="n">
        <v>1</v>
      </c>
      <c r="B64" s="31" t="inlineStr">
        <is>
          <t>New sales management software</t>
        </is>
      </c>
      <c r="C64" s="15" t="inlineStr">
        <is>
          <t>Claire</t>
        </is>
      </c>
      <c r="D64" s="48" t="n">
        <v>0.9</v>
      </c>
      <c r="E64" s="48" t="n">
        <v>0.85</v>
      </c>
      <c r="F64" s="52">
        <f>IF(OR(D64="",E64=""),"",ROUND((E64-D64)*100,0))</f>
        <v/>
      </c>
      <c r="G64" s="22" t="n">
        <v>170000</v>
      </c>
      <c r="H64" s="22" t="n">
        <v>176000</v>
      </c>
      <c r="I64" s="53">
        <f>IF(OR(G64="",H64=""),"",IF(N(G64)=0,"",ROUND(H64/G64-1,4)))</f>
        <v/>
      </c>
      <c r="J64" s="47" t="n">
        <v>1</v>
      </c>
      <c r="K64" s="17" t="n">
        <v>46433</v>
      </c>
      <c r="L64" s="54">
        <f>IF(R64="","",IF(R64&lt;0,"To fill in",CHOOSE(R64+1,"Green","Amber","Red")))</f>
        <v/>
      </c>
      <c r="M64" s="26">
        <f>IF(R64="","",IF(R64&lt;0,"No data entered",IF(R64=0,"Within thresholds",SUBSTITUTE(TRIM(IF(N64&gt;0,"progress ","")&amp;IF(O64&gt;0,"budget ","")&amp;IF(P64&gt;0,"risks ","")&amp;IF(Q64&gt;0,"deadline ",""))," ",", "))))</f>
        <v/>
      </c>
      <c r="N64" s="55">
        <f>IF(F64="",0,IF(-F64&gt;=$D$55,2,IF(-F64&gt;=$C$55,1,0)))</f>
        <v/>
      </c>
      <c r="O64" s="55">
        <f>IF(I64="",0,IF(I64&gt;=$D$56,2,IF(I64&gt;=$C$56,1,0)))</f>
        <v/>
      </c>
      <c r="P64" s="55">
        <f>IF(J64="",0,IF(J64&gt;=$D$57,2,IF(J64&gt;=$C$57,1,0)))</f>
        <v/>
      </c>
      <c r="Q64" s="55">
        <f>IF(K64="",0,IF($E$52-K64&gt;=$D$58,2,IF($E$52-K64&gt;=$C$58,1,0)))</f>
        <v/>
      </c>
      <c r="R64" s="55">
        <f>IF(B64="","",IF(COUNT(D64,E64,G64,H64,J64,K64)=0,-1,MAX(N64:Q64)))</f>
        <v/>
      </c>
    </row>
    <row r="65" ht="20" customHeight="1">
      <c r="A65" s="29" t="n">
        <v>2</v>
      </c>
      <c r="B65" s="31" t="inlineStr">
        <is>
          <t>Warehouse move</t>
        </is>
      </c>
      <c r="C65" s="15" t="inlineStr">
        <is>
          <t>Karim</t>
        </is>
      </c>
      <c r="D65" s="48" t="n">
        <v>0.4</v>
      </c>
      <c r="E65" s="48" t="n">
        <v>0.22</v>
      </c>
      <c r="F65" s="52">
        <f>IF(OR(D65="",E65=""),"",ROUND((E65-D65)*100,0))</f>
        <v/>
      </c>
      <c r="G65" s="22" t="n">
        <v>60000</v>
      </c>
      <c r="H65" s="22" t="n">
        <v>58500</v>
      </c>
      <c r="I65" s="53">
        <f>IF(OR(G65="",H65=""),"",IF(N(G65)=0,"",ROUND(H65/G65-1,4)))</f>
        <v/>
      </c>
      <c r="J65" s="47" t="n">
        <v>3</v>
      </c>
      <c r="K65" s="17" t="n">
        <v>46402</v>
      </c>
      <c r="L65" s="54">
        <f>IF(R65="","",IF(R65&lt;0,"To fill in",CHOOSE(R65+1,"Green","Amber","Red")))</f>
        <v/>
      </c>
      <c r="M65" s="26">
        <f>IF(R65="","",IF(R65&lt;0,"No data entered",IF(R65=0,"Within thresholds",SUBSTITUTE(TRIM(IF(N65&gt;0,"progress ","")&amp;IF(O65&gt;0,"budget ","")&amp;IF(P65&gt;0,"risks ","")&amp;IF(Q65&gt;0,"deadline ",""))," ",", "))))</f>
        <v/>
      </c>
      <c r="N65" s="55">
        <f>IF(F65="",0,IF(-F65&gt;=$D$55,2,IF(-F65&gt;=$C$55,1,0)))</f>
        <v/>
      </c>
      <c r="O65" s="55">
        <f>IF(I65="",0,IF(I65&gt;=$D$56,2,IF(I65&gt;=$C$56,1,0)))</f>
        <v/>
      </c>
      <c r="P65" s="55">
        <f>IF(J65="",0,IF(J65&gt;=$D$57,2,IF(J65&gt;=$C$57,1,0)))</f>
        <v/>
      </c>
      <c r="Q65" s="55">
        <f>IF(K65="",0,IF($E$52-K65&gt;=$D$58,2,IF($E$52-K65&gt;=$C$58,1,0)))</f>
        <v/>
      </c>
      <c r="R65" s="55">
        <f>IF(B65="","",IF(COUNT(D65,E65,G65,H65,J65,K65)=0,-1,MAX(N65:Q65)))</f>
        <v/>
      </c>
    </row>
    <row r="66" ht="20" customHeight="1">
      <c r="A66" s="29" t="n">
        <v>3</v>
      </c>
      <c r="B66" s="31" t="inlineStr">
        <is>
          <t>Online shop for tradespeople</t>
        </is>
      </c>
      <c r="C66" s="15" t="inlineStr">
        <is>
          <t>Sophie</t>
        </is>
      </c>
      <c r="D66" s="48" t="n">
        <v>0.3</v>
      </c>
      <c r="E66" s="48" t="n">
        <v>0.32</v>
      </c>
      <c r="F66" s="52">
        <f>IF(OR(D66="",E66=""),"",ROUND((E66-D66)*100,0))</f>
        <v/>
      </c>
      <c r="G66" s="22" t="n">
        <v>25000</v>
      </c>
      <c r="H66" s="22" t="n">
        <v>30000</v>
      </c>
      <c r="I66" s="53">
        <f>IF(OR(G66="",H66=""),"",IF(N(G66)=0,"",ROUND(H66/G66-1,4)))</f>
        <v/>
      </c>
      <c r="J66" s="47" t="n">
        <v>0</v>
      </c>
      <c r="K66" s="17" t="n">
        <v>46477</v>
      </c>
      <c r="L66" s="54">
        <f>IF(R66="","",IF(R66&lt;0,"To fill in",CHOOSE(R66+1,"Green","Amber","Red")))</f>
        <v/>
      </c>
      <c r="M66" s="26">
        <f>IF(R66="","",IF(R66&lt;0,"No data entered",IF(R66=0,"Within thresholds",SUBSTITUTE(TRIM(IF(N66&gt;0,"progress ","")&amp;IF(O66&gt;0,"budget ","")&amp;IF(P66&gt;0,"risks ","")&amp;IF(Q66&gt;0,"deadline ",""))," ",", "))))</f>
        <v/>
      </c>
      <c r="N66" s="55">
        <f>IF(F66="",0,IF(-F66&gt;=$D$55,2,IF(-F66&gt;=$C$55,1,0)))</f>
        <v/>
      </c>
      <c r="O66" s="55">
        <f>IF(I66="",0,IF(I66&gt;=$D$56,2,IF(I66&gt;=$C$56,1,0)))</f>
        <v/>
      </c>
      <c r="P66" s="55">
        <f>IF(J66="",0,IF(J66&gt;=$D$57,2,IF(J66&gt;=$C$57,1,0)))</f>
        <v/>
      </c>
      <c r="Q66" s="55">
        <f>IF(K66="",0,IF($E$52-K66&gt;=$D$58,2,IF($E$52-K66&gt;=$C$58,1,0)))</f>
        <v/>
      </c>
      <c r="R66" s="55">
        <f>IF(B66="","",IF(COUNT(D66,E66,G66,H66,J66,K66)=0,-1,MAX(N66:Q66)))</f>
        <v/>
      </c>
    </row>
    <row r="67" ht="20" customHeight="1">
      <c r="A67" s="29" t="n">
        <v>4</v>
      </c>
      <c r="B67" s="31" t="inlineStr">
        <is>
          <t>Team leader training</t>
        </is>
      </c>
      <c r="C67" s="15" t="inlineStr">
        <is>
          <t>Paul</t>
        </is>
      </c>
      <c r="D67" s="48" t="n">
        <v>0.6</v>
      </c>
      <c r="E67" s="48" t="n">
        <v>0.6</v>
      </c>
      <c r="F67" s="52">
        <f>IF(OR(D67="",E67=""),"",ROUND((E67-D67)*100,0))</f>
        <v/>
      </c>
      <c r="G67" s="22" t="n">
        <v>8000</v>
      </c>
      <c r="H67" s="22" t="n">
        <v>7600</v>
      </c>
      <c r="I67" s="53">
        <f>IF(OR(G67="",H67=""),"",IF(N(G67)=0,"",ROUND(H67/G67-1,4)))</f>
        <v/>
      </c>
      <c r="J67" s="47" t="n">
        <v>0</v>
      </c>
      <c r="K67" s="17" t="n">
        <v>46458</v>
      </c>
      <c r="L67" s="54">
        <f>IF(R67="","",IF(R67&lt;0,"To fill in",CHOOSE(R67+1,"Green","Amber","Red")))</f>
        <v/>
      </c>
      <c r="M67" s="26">
        <f>IF(R67="","",IF(R67&lt;0,"No data entered",IF(R67=0,"Within thresholds",SUBSTITUTE(TRIM(IF(N67&gt;0,"progress ","")&amp;IF(O67&gt;0,"budget ","")&amp;IF(P67&gt;0,"risks ","")&amp;IF(Q67&gt;0,"deadline ",""))," ",", "))))</f>
        <v/>
      </c>
      <c r="N67" s="55">
        <f>IF(F67="",0,IF(-F67&gt;=$D$55,2,IF(-F67&gt;=$C$55,1,0)))</f>
        <v/>
      </c>
      <c r="O67" s="55">
        <f>IF(I67="",0,IF(I67&gt;=$D$56,2,IF(I67&gt;=$C$56,1,0)))</f>
        <v/>
      </c>
      <c r="P67" s="55">
        <f>IF(J67="",0,IF(J67&gt;=$D$57,2,IF(J67&gt;=$C$57,1,0)))</f>
        <v/>
      </c>
      <c r="Q67" s="55">
        <f>IF(K67="",0,IF($E$52-K67&gt;=$D$58,2,IF($E$52-K67&gt;=$C$58,1,0)))</f>
        <v/>
      </c>
      <c r="R67" s="55">
        <f>IF(B67="","",IF(COUNT(D67,E67,G67,H67,J67,K67)=0,-1,MAX(N67:Q67)))</f>
        <v/>
      </c>
    </row>
    <row r="68" ht="20" customHeight="1">
      <c r="A68" s="29" t="n">
        <v>5</v>
      </c>
      <c r="B68" s="31" t="inlineStr">
        <is>
          <t>New transport contract</t>
        </is>
      </c>
      <c r="C68" s="15" t="inlineStr">
        <is>
          <t>Nadia</t>
        </is>
      </c>
      <c r="D68" s="48" t="n">
        <v>0.75</v>
      </c>
      <c r="E68" s="48" t="n">
        <v>0.72</v>
      </c>
      <c r="F68" s="52">
        <f>IF(OR(D68="",E68=""),"",ROUND((E68-D68)*100,0))</f>
        <v/>
      </c>
      <c r="G68" s="22" t="n"/>
      <c r="H68" s="22" t="n"/>
      <c r="I68" s="53">
        <f>IF(OR(G68="",H68=""),"",IF(N(G68)=0,"",ROUND(H68/G68-1,4)))</f>
        <v/>
      </c>
      <c r="J68" s="47" t="n">
        <v>2</v>
      </c>
      <c r="K68" s="17" t="n">
        <v>46423</v>
      </c>
      <c r="L68" s="54">
        <f>IF(R68="","",IF(R68&lt;0,"To fill in",CHOOSE(R68+1,"Green","Amber","Red")))</f>
        <v/>
      </c>
      <c r="M68" s="26">
        <f>IF(R68="","",IF(R68&lt;0,"No data entered",IF(R68=0,"Within thresholds",SUBSTITUTE(TRIM(IF(N68&gt;0,"progress ","")&amp;IF(O68&gt;0,"budget ","")&amp;IF(P68&gt;0,"risks ","")&amp;IF(Q68&gt;0,"deadline ",""))," ",", "))))</f>
        <v/>
      </c>
      <c r="N68" s="55">
        <f>IF(F68="",0,IF(-F68&gt;=$D$55,2,IF(-F68&gt;=$C$55,1,0)))</f>
        <v/>
      </c>
      <c r="O68" s="55">
        <f>IF(I68="",0,IF(I68&gt;=$D$56,2,IF(I68&gt;=$C$56,1,0)))</f>
        <v/>
      </c>
      <c r="P68" s="55">
        <f>IF(J68="",0,IF(J68&gt;=$D$57,2,IF(J68&gt;=$C$57,1,0)))</f>
        <v/>
      </c>
      <c r="Q68" s="55">
        <f>IF(K68="",0,IF($E$52-K68&gt;=$D$58,2,IF($E$52-K68&gt;=$C$58,1,0)))</f>
        <v/>
      </c>
      <c r="R68" s="55">
        <f>IF(B68="","",IF(COUNT(D68,E68,G68,H68,J68,K68)=0,-1,MAX(N68:Q68)))</f>
        <v/>
      </c>
    </row>
    <row r="71" ht="22" customHeight="1">
      <c r="A71" s="65" t="inlineStr">
        <is>
          <t>D · Go or no-go</t>
        </is>
      </c>
      <c r="B71" s="66" t="n"/>
      <c r="C71" s="66" t="n"/>
      <c r="D71" s="66" t="n"/>
      <c r="E71" s="66" t="n"/>
      <c r="F71" s="66" t="n"/>
      <c r="G71" s="66" t="n"/>
      <c r="H71" s="66" t="n"/>
      <c r="I71" s="66" t="n"/>
      <c r="J71" s="66" t="n"/>
      <c r="K71" s="66" t="n"/>
      <c r="L71" s="66" t="n"/>
      <c r="M71" s="66" t="n"/>
    </row>
    <row r="72" ht="8" customHeight="1"/>
    <row r="73" ht="20" customHeight="1">
      <c r="B73" s="14" t="inlineStr">
        <is>
          <t>Project</t>
        </is>
      </c>
      <c r="C73" s="15" t="inlineStr">
        <is>
          <t>New sales management software (fictitious example)</t>
        </is>
      </c>
      <c r="D73" s="15" t="n"/>
      <c r="E73" s="15" t="n"/>
      <c r="F73" s="15" t="n"/>
      <c r="G73" s="15" t="n"/>
      <c r="H73" s="15" t="n"/>
      <c r="I73" s="16" t="inlineStr">
        <is>
          <t>Decision made by</t>
        </is>
      </c>
      <c r="K73" s="15" t="inlineStr">
        <is>
          <t>Marc, managing director</t>
        </is>
      </c>
      <c r="L73" s="15" t="n"/>
      <c r="M73" s="15" t="n"/>
    </row>
    <row r="74" ht="20" customHeight="1">
      <c r="B74" s="14" t="inlineStr">
        <is>
          <t>Cutover date (D-day)</t>
        </is>
      </c>
      <c r="C74" s="17" t="n">
        <v>46419</v>
      </c>
      <c r="D74" s="17" t="n"/>
      <c r="E74" s="16" t="inlineStr">
        <is>
          <t>Decide by (48 hours before)</t>
        </is>
      </c>
      <c r="I74" s="38">
        <f>IF(C74="","",C74-2)</f>
        <v/>
      </c>
      <c r="J74" s="38" t="n"/>
      <c r="K74" s="56">
        <f>IF(OR(C74="",C75=""),"",IF(C75&gt;C74-2,"Less than 48 hours before cutover",""))</f>
        <v/>
      </c>
      <c r="L74" s="56" t="n"/>
      <c r="M74" s="56" t="n"/>
    </row>
    <row r="75" ht="20" customHeight="1">
      <c r="B75" s="14" t="inlineStr">
        <is>
          <t>Decision made on</t>
        </is>
      </c>
      <c r="C75" s="17" t="n">
        <v>46415</v>
      </c>
      <c r="D75" s="17" t="n"/>
    </row>
    <row r="77" ht="22" customHeight="1">
      <c r="A77" s="42" t="inlineStr">
        <is>
          <t>No.</t>
        </is>
      </c>
      <c r="B77" s="42" t="inlineStr">
        <is>
          <t>Question</t>
        </is>
      </c>
      <c r="C77" s="43" t="n"/>
      <c r="D77" s="43" t="n"/>
      <c r="E77" s="43" t="n"/>
      <c r="F77" s="43" t="n"/>
      <c r="G77" s="43" t="n"/>
      <c r="H77" s="42" t="inlineStr">
        <is>
          <t>Answer</t>
        </is>
      </c>
      <c r="I77" s="42" t="inlineStr">
        <is>
          <t>Evidence, or what is missing</t>
        </is>
      </c>
      <c r="J77" s="43" t="n"/>
      <c r="K77" s="43" t="n"/>
      <c r="L77" s="43" t="n"/>
      <c r="M77" s="42" t="inlineStr">
        <is>
          <t>Who confirms it</t>
        </is>
      </c>
    </row>
    <row r="78" ht="30" customHeight="1">
      <c r="A78" s="57" t="n">
        <v>1</v>
      </c>
      <c r="B78" s="26" t="inlineStr">
        <is>
          <t>Has the last full test run, from order to invoice, passed?</t>
        </is>
      </c>
      <c r="C78" s="26" t="n"/>
      <c r="D78" s="26" t="n"/>
      <c r="E78" s="26" t="n"/>
      <c r="F78" s="26" t="n"/>
      <c r="G78" s="26" t="n"/>
      <c r="H78" s="30" t="inlineStr">
        <is>
          <t>Yes</t>
        </is>
      </c>
      <c r="I78" s="31" t="inlineStr">
        <is>
          <t>Full test run on 22 Jan: 40 orders, from entry to invoice.</t>
        </is>
      </c>
      <c r="J78" s="31" t="n"/>
      <c r="K78" s="31" t="n"/>
      <c r="L78" s="31" t="n"/>
      <c r="M78" s="31" t="inlineStr">
        <is>
          <t>Claire</t>
        </is>
      </c>
    </row>
    <row r="79" ht="30" customHeight="1">
      <c r="A79" s="57" t="n">
        <v>2</v>
      </c>
      <c r="B79" s="26" t="inlineStr">
        <is>
          <t>Are the key people trained, and available on the day?</t>
        </is>
      </c>
      <c r="C79" s="26" t="n"/>
      <c r="D79" s="26" t="n"/>
      <c r="E79" s="26" t="n"/>
      <c r="F79" s="26" t="n"/>
      <c r="G79" s="26" t="n"/>
      <c r="H79" s="30" t="inlineStr">
        <is>
          <t>Yes</t>
        </is>
      </c>
      <c r="I79" s="31" t="inlineStr">
        <is>
          <t>12 people trained; schedule for the week approved.</t>
        </is>
      </c>
      <c r="J79" s="31" t="n"/>
      <c r="K79" s="31" t="n"/>
      <c r="L79" s="31" t="n"/>
      <c r="M79" s="31" t="inlineStr">
        <is>
          <t>Branch managers</t>
        </is>
      </c>
    </row>
    <row r="80" ht="30" customHeight="1">
      <c r="A80" s="57" t="n">
        <v>3</v>
      </c>
      <c r="B80" s="26" t="inlineStr">
        <is>
          <t>Do your biggest customers have stock in hand?</t>
        </is>
      </c>
      <c r="C80" s="26" t="n"/>
      <c r="D80" s="26" t="n"/>
      <c r="E80" s="26" t="n"/>
      <c r="F80" s="26" t="n"/>
      <c r="G80" s="26" t="n"/>
      <c r="H80" s="30" t="inlineStr">
        <is>
          <t>Unclear</t>
        </is>
      </c>
      <c r="I80" s="31" t="inlineStr">
        <is>
          <t>Two of the five biggest customers have not confirmed their stock in hand.</t>
        </is>
      </c>
      <c r="J80" s="31" t="n"/>
      <c r="K80" s="31" t="n"/>
      <c r="L80" s="31" t="n"/>
      <c r="M80" s="31" t="inlineStr">
        <is>
          <t>Sales team</t>
        </is>
      </c>
    </row>
    <row r="81" ht="30" customHeight="1">
      <c r="A81" s="57" t="n">
        <v>4</v>
      </c>
      <c r="B81" s="26" t="inlineStr">
        <is>
          <t>Is the rollback ready, and until when does it remain available?</t>
        </is>
      </c>
      <c r="C81" s="26" t="n"/>
      <c r="D81" s="26" t="n"/>
      <c r="E81" s="26" t="n"/>
      <c r="F81" s="26" t="n"/>
      <c r="G81" s="26" t="n"/>
      <c r="H81" s="30" t="inlineStr">
        <is>
          <t>Yes</t>
        </is>
      </c>
      <c r="I81" s="31" t="inlineStr">
        <is>
          <t>Old software kept open for entry until 2 February, 12:00.</t>
        </is>
      </c>
      <c r="J81" s="31" t="n"/>
      <c r="K81" s="31" t="n"/>
      <c r="L81" s="31" t="n"/>
      <c r="M81" s="31" t="inlineStr">
        <is>
          <t>Integrator</t>
        </is>
      </c>
    </row>
    <row r="82" ht="30" customHeight="1">
      <c r="A82" s="57" t="n">
        <v>5</v>
      </c>
      <c r="B82" s="26" t="inlineStr">
        <is>
          <t>Who can say stop?</t>
        </is>
      </c>
      <c r="C82" s="26" t="n"/>
      <c r="D82" s="26" t="n"/>
      <c r="E82" s="26" t="n"/>
      <c r="F82" s="26" t="n"/>
      <c r="G82" s="26" t="n"/>
      <c r="H82" s="30" t="inlineStr">
        <is>
          <t>Yes</t>
        </is>
      </c>
      <c r="I82" s="31" t="inlineStr">
        <is>
          <t>Marc, on Claire’s advice.</t>
        </is>
      </c>
      <c r="J82" s="31" t="n"/>
      <c r="K82" s="31" t="n"/>
      <c r="L82" s="31" t="n"/>
      <c r="M82" s="31" t="inlineStr">
        <is>
          <t>Marc</t>
        </is>
      </c>
    </row>
    <row r="84" ht="20" customHeight="1">
      <c r="B84" s="16" t="inlineStr">
        <is>
          <t>Rollback available until (date and time)</t>
        </is>
      </c>
      <c r="H84" s="58" t="n">
        <v>46420.5</v>
      </c>
      <c r="I84" s="58" t="n"/>
    </row>
    <row r="85" ht="20" customHeight="1">
      <c r="B85" s="16" t="inlineStr">
        <is>
          <t>The person who can say stop</t>
        </is>
      </c>
      <c r="H85" s="15" t="inlineStr">
        <is>
          <t>Marc, managing director</t>
        </is>
      </c>
      <c r="I85" s="15" t="n"/>
      <c r="J85" s="15" t="n"/>
      <c r="K85" s="15" t="n"/>
      <c r="L85" s="15" t="n"/>
    </row>
    <row r="87" ht="20" customHeight="1">
      <c r="A87" s="32" t="n"/>
      <c r="B87" s="59" t="inlineStr">
        <is>
          <t>Yes</t>
        </is>
      </c>
      <c r="C87" s="60">
        <f>COUNTIF(H78:H82,"Yes")</f>
        <v/>
      </c>
      <c r="D87" s="59" t="inlineStr">
        <is>
          <t>No</t>
        </is>
      </c>
      <c r="E87" s="60">
        <f>COUNTIF(H78:H82,"No")</f>
        <v/>
      </c>
      <c r="F87" s="59" t="inlineStr">
        <is>
          <t>Unclear</t>
        </is>
      </c>
      <c r="G87" s="60">
        <f>COUNTIF(H78:H82,"Unclear")</f>
        <v/>
      </c>
      <c r="H87" s="59" t="inlineStr">
        <is>
          <t>No answer</t>
        </is>
      </c>
      <c r="I87" s="60">
        <f>5-C87-E87-G87</f>
        <v/>
      </c>
      <c r="J87" s="32" t="n"/>
      <c r="K87" s="32" t="n"/>
      <c r="L87" s="32" t="n"/>
      <c r="M87" s="32" t="n"/>
    </row>
    <row r="88" ht="26" customHeight="1">
      <c r="B88" s="50" t="inlineStr">
        <is>
          <t>Verdict</t>
        </is>
      </c>
      <c r="C88" s="61">
        <f>IF(E87+G87&gt;0,"Postpone the date and tell your customers",IF(I87&gt;0,"Answer all five questions","Five yeses: go"))</f>
        <v/>
      </c>
      <c r="D88" s="56" t="n"/>
      <c r="E88" s="56" t="n"/>
      <c r="F88" s="56" t="n"/>
      <c r="G88" s="56" t="n"/>
      <c r="H88" s="56" t="n"/>
      <c r="I88" s="56" t="n"/>
      <c r="J88" s="56" t="n"/>
      <c r="K88" s="56" t="n"/>
      <c r="L88" s="56" t="n"/>
      <c r="M88" s="56" t="n"/>
    </row>
    <row r="89" ht="30" customHeight="1">
      <c r="B89" s="14" t="inlineStr">
        <is>
          <t>New cutover date</t>
        </is>
      </c>
      <c r="C89" s="17" t="n">
        <v>46433</v>
      </c>
      <c r="D89" s="17" t="n"/>
      <c r="E89" s="16" t="inlineStr">
        <is>
          <t>Customers told on</t>
        </is>
      </c>
      <c r="I89" s="17" t="n">
        <v>46415</v>
      </c>
      <c r="J89" s="17" t="n"/>
      <c r="K89" s="62">
        <f>IF(AND(C88="Postpone the date and tell your customers",I89=""),"Tell your customers before they notice","")</f>
        <v/>
      </c>
      <c r="L89" s="62" t="n"/>
      <c r="M89" s="6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94">
    <mergeCell ref="I30:M30"/>
    <mergeCell ref="A5:M5"/>
    <mergeCell ref="F16:G16"/>
    <mergeCell ref="B25:F25"/>
    <mergeCell ref="I89:J89"/>
    <mergeCell ref="C89:D89"/>
    <mergeCell ref="I78:L78"/>
    <mergeCell ref="B82:G82"/>
    <mergeCell ref="C88:M88"/>
    <mergeCell ref="G22:M22"/>
    <mergeCell ref="E47:H47"/>
    <mergeCell ref="I81:L81"/>
    <mergeCell ref="G12:M12"/>
    <mergeCell ref="K73:M73"/>
    <mergeCell ref="H85:L85"/>
    <mergeCell ref="B28:F28"/>
    <mergeCell ref="G38:M38"/>
    <mergeCell ref="K74:M74"/>
    <mergeCell ref="H13:I13"/>
    <mergeCell ref="C17:M17"/>
    <mergeCell ref="E55:M55"/>
    <mergeCell ref="B15:F15"/>
    <mergeCell ref="D33:E33"/>
    <mergeCell ref="E74:H74"/>
    <mergeCell ref="C73:H73"/>
    <mergeCell ref="K13:L13"/>
    <mergeCell ref="A2:M2"/>
    <mergeCell ref="E45:H45"/>
    <mergeCell ref="B78:G78"/>
    <mergeCell ref="E38:F38"/>
    <mergeCell ref="G9:M9"/>
    <mergeCell ref="I7:J7"/>
    <mergeCell ref="G52:M52"/>
    <mergeCell ref="C30:F30"/>
    <mergeCell ref="I77:L77"/>
    <mergeCell ref="I80:L80"/>
    <mergeCell ref="B19:F19"/>
    <mergeCell ref="B9:F9"/>
    <mergeCell ref="G28:M28"/>
    <mergeCell ref="H20:J20"/>
    <mergeCell ref="B59:M59"/>
    <mergeCell ref="K10:L10"/>
    <mergeCell ref="G23:L23"/>
    <mergeCell ref="G15:M15"/>
    <mergeCell ref="A71:M71"/>
    <mergeCell ref="B77:G77"/>
    <mergeCell ref="I74:J74"/>
    <mergeCell ref="K16:L16"/>
    <mergeCell ref="I82:L82"/>
    <mergeCell ref="E52:F52"/>
    <mergeCell ref="B84:G84"/>
    <mergeCell ref="F33:M33"/>
    <mergeCell ref="C75:D75"/>
    <mergeCell ref="B23:F23"/>
    <mergeCell ref="E57:M57"/>
    <mergeCell ref="E54:M54"/>
    <mergeCell ref="B80:G80"/>
    <mergeCell ref="A36:M36"/>
    <mergeCell ref="G25:L25"/>
    <mergeCell ref="A1:M1"/>
    <mergeCell ref="C20:F20"/>
    <mergeCell ref="B79:G79"/>
    <mergeCell ref="C29:F29"/>
    <mergeCell ref="E56:M56"/>
    <mergeCell ref="H84:I84"/>
    <mergeCell ref="E58:M58"/>
    <mergeCell ref="G19:M19"/>
    <mergeCell ref="B81:G81"/>
    <mergeCell ref="K7:L7"/>
    <mergeCell ref="C31:F31"/>
    <mergeCell ref="I73:J73"/>
    <mergeCell ref="I29:M29"/>
    <mergeCell ref="K89:M89"/>
    <mergeCell ref="E46:H46"/>
    <mergeCell ref="I31:M31"/>
    <mergeCell ref="E89:H89"/>
    <mergeCell ref="I79:L79"/>
    <mergeCell ref="C74:D74"/>
    <mergeCell ref="B22:F22"/>
    <mergeCell ref="B12:F12"/>
    <mergeCell ref="K20:L20"/>
    <mergeCell ref="G24:L24"/>
    <mergeCell ref="B10:J10"/>
    <mergeCell ref="E43:H43"/>
    <mergeCell ref="G26:L26"/>
    <mergeCell ref="C7:H7"/>
    <mergeCell ref="E42:H42"/>
    <mergeCell ref="D16:E16"/>
    <mergeCell ref="B85:G85"/>
    <mergeCell ref="E44:H44"/>
    <mergeCell ref="B24:F24"/>
    <mergeCell ref="A50:M50"/>
    <mergeCell ref="A3:M3"/>
    <mergeCell ref="B26:F26"/>
  </mergeCells>
  <conditionalFormatting sqref="M10">
    <cfRule type="expression" priority="1" dxfId="0" stopIfTrue="0">
      <formula>$M$10="Add a number"</formula>
    </cfRule>
  </conditionalFormatting>
  <conditionalFormatting sqref="M13">
    <cfRule type="expression" priority="2" dxfId="0" stopIfTrue="0">
      <formula>$M$13&lt;&gt;""</formula>
    </cfRule>
  </conditionalFormatting>
  <conditionalFormatting sqref="M16">
    <cfRule type="expression" priority="3" dxfId="0" stopIfTrue="0">
      <formula>$M$16&lt;&gt;""</formula>
    </cfRule>
  </conditionalFormatting>
  <conditionalFormatting sqref="M20">
    <cfRule type="expression" priority="4" dxfId="0" stopIfTrue="0">
      <formula>$M$20&lt;&gt;""</formula>
    </cfRule>
  </conditionalFormatting>
  <conditionalFormatting sqref="M24:M26">
    <cfRule type="expression" priority="5" dxfId="0" stopIfTrue="0">
      <formula>$M24&lt;&gt;""</formula>
    </cfRule>
  </conditionalFormatting>
  <conditionalFormatting sqref="F33:M33">
    <cfRule type="expression" priority="6" dxfId="0" stopIfTrue="0">
      <formula>$F$33="Disagreement: settle it before launch"</formula>
    </cfRule>
    <cfRule type="expression" priority="7" dxfId="1" stopIfTrue="0">
      <formula>$F$33="Ready: reviewed and agreed by both"</formula>
    </cfRule>
  </conditionalFormatting>
  <conditionalFormatting sqref="E40">
    <cfRule type="expression" priority="8" dxfId="0" stopIfTrue="0">
      <formula>$E$40&gt;0</formula>
    </cfRule>
  </conditionalFormatting>
  <conditionalFormatting sqref="L43:L47">
    <cfRule type="expression" priority="9" dxfId="0" stopIfTrue="0">
      <formula>$L43="Overdue"</formula>
    </cfRule>
    <cfRule type="expression" priority="10" dxfId="1" stopIfTrue="0">
      <formula>$L43="Review due"</formula>
    </cfRule>
  </conditionalFormatting>
  <conditionalFormatting sqref="H61">
    <cfRule type="expression" priority="11" dxfId="0" stopIfTrue="0">
      <formula>$H$61&gt;0</formula>
    </cfRule>
  </conditionalFormatting>
  <conditionalFormatting sqref="L64:L68">
    <cfRule type="expression" priority="12" dxfId="0" stopIfTrue="0">
      <formula>$L64="Red"</formula>
    </cfRule>
    <cfRule type="expression" priority="13" dxfId="1" stopIfTrue="0">
      <formula>$L64="Amber"</formula>
    </cfRule>
  </conditionalFormatting>
  <conditionalFormatting sqref="F64:F68">
    <cfRule type="expression" priority="14" dxfId="0" stopIfTrue="0">
      <formula>$N64=2</formula>
    </cfRule>
    <cfRule type="expression" priority="15" dxfId="1" stopIfTrue="0">
      <formula>$N64=1</formula>
    </cfRule>
  </conditionalFormatting>
  <conditionalFormatting sqref="I64:I68">
    <cfRule type="expression" priority="16" dxfId="0" stopIfTrue="0">
      <formula>$O64=2</formula>
    </cfRule>
    <cfRule type="expression" priority="17" dxfId="1" stopIfTrue="0">
      <formula>$O64=1</formula>
    </cfRule>
  </conditionalFormatting>
  <conditionalFormatting sqref="J64:J68">
    <cfRule type="expression" priority="18" dxfId="0" stopIfTrue="0">
      <formula>$P64=2</formula>
    </cfRule>
    <cfRule type="expression" priority="19" dxfId="1" stopIfTrue="0">
      <formula>$P64=1</formula>
    </cfRule>
  </conditionalFormatting>
  <conditionalFormatting sqref="K64:K68">
    <cfRule type="expression" priority="20" dxfId="0" stopIfTrue="0">
      <formula>$Q64=2</formula>
    </cfRule>
    <cfRule type="expression" priority="21" dxfId="1" stopIfTrue="0">
      <formula>$Q64=1</formula>
    </cfRule>
  </conditionalFormatting>
  <conditionalFormatting sqref="K74:M74">
    <cfRule type="expression" priority="22" dxfId="0" stopIfTrue="0">
      <formula>$K$74&lt;&gt;""</formula>
    </cfRule>
  </conditionalFormatting>
  <conditionalFormatting sqref="H78:H82">
    <cfRule type="expression" priority="23" dxfId="0" stopIfTrue="0">
      <formula>OR(H78="No",H78="Unclear")</formula>
    </cfRule>
  </conditionalFormatting>
  <conditionalFormatting sqref="E87">
    <cfRule type="expression" priority="24" dxfId="0" stopIfTrue="0">
      <formula>$E$87&gt;0</formula>
    </cfRule>
  </conditionalFormatting>
  <conditionalFormatting sqref="G87">
    <cfRule type="expression" priority="25" dxfId="0" stopIfTrue="0">
      <formula>$G$87&gt;0</formula>
    </cfRule>
  </conditionalFormatting>
  <conditionalFormatting sqref="C88:M88">
    <cfRule type="expression" priority="26" dxfId="0" stopIfTrue="0">
      <formula>$C$88="Postpone the date and tell your customers"</formula>
    </cfRule>
    <cfRule type="expression" priority="27" dxfId="1" stopIfTrue="0">
      <formula>$C$88="Five yeses: go"</formula>
    </cfRule>
  </conditionalFormatting>
  <conditionalFormatting sqref="K89:M89">
    <cfRule type="expression" priority="28" dxfId="0" stopIfTrue="0">
      <formula>$K$89&lt;&gt;""</formula>
    </cfRule>
  </conditionalFormatting>
  <dataValidations count="19">
    <dataValidation sqref="H30 H31" showDropDown="0" showInputMessage="0" showErrorMessage="1" allowBlank="1" errorTitle="List value" error="Choose from the list." type="list">
      <formula1>"Yes,No,With reservations"</formula1>
    </dataValidation>
    <dataValidation sqref="C16 G30 G31 K7" showDropDown="0" showInputMessage="0" showErrorMessage="1" allowBlank="1" errorTitle="Date expected" error="Enter a date." type="date" operator="greaterThanOrEqual">
      <formula1>36526</formula1>
    </dataValidation>
    <dataValidation sqref="C13 E13" showDropDown="0" showInputMessage="0" showErrorMessage="1" allowBlank="1" errorTitle="Positive amount" error="Enter a positive amount." type="decimal" operator="greaterThanOrEqual">
      <formula1>0</formula1>
    </dataValidation>
    <dataValidation sqref="C38" showDropDown="0" showInputMessage="0" showErrorMessage="1" allowBlank="1" errorTitle="Date expected" error="Enter a date." type="date" operator="greaterThanOrEqual">
      <formula1>36526</formula1>
    </dataValidation>
    <dataValidation sqref="D43:D47 I43:I47 K43:K47" showDropDown="0" showInputMessage="0" showErrorMessage="1" allowBlank="1" errorTitle="Date expected" error="Enter a date." type="date" operator="greaterThanOrEqual">
      <formula1>36526</formula1>
    </dataValidation>
    <dataValidation sqref="J43:J47" showDropDown="0" showInputMessage="0" showErrorMessage="1" allowBlank="1" errorTitle="List value" error="Choose from the list." type="list">
      <formula1>"To apply,In progress,Applied,Dropped"</formula1>
    </dataValidation>
    <dataValidation sqref="C52" showDropDown="0" showInputMessage="0" showErrorMessage="1" allowBlank="1" errorTitle="Date expected" error="Enter a date." type="date" operator="greaterThanOrEqual">
      <formula1>36526</formula1>
    </dataValidation>
    <dataValidation sqref="C55:D55" showDropDown="0" showInputMessage="0" showErrorMessage="1" allowBlank="1" errorTitle="Whole number" error="Enter a whole number, 0 or more." type="whole" operator="greaterThanOrEqual">
      <formula1>0</formula1>
    </dataValidation>
    <dataValidation sqref="C56:D56" showDropDown="0" showInputMessage="0" showErrorMessage="1" allowBlank="1" errorTitle="Threshold" error="Enter a percentage, for example 5%." type="decimal" operator="between">
      <formula1>0</formula1>
      <formula2>10</formula2>
    </dataValidation>
    <dataValidation sqref="C57:D57" showDropDown="0" showInputMessage="0" showErrorMessage="1" allowBlank="1" errorTitle="Whole number" error="Enter a whole number, 0 or more." type="whole" operator="greaterThanOrEqual">
      <formula1>0</formula1>
    </dataValidation>
    <dataValidation sqref="C58:D58" showDropDown="0" showInputMessage="0" showErrorMessage="1" allowBlank="1" errorTitle="Whole number" error="Enter a whole number, 0 or more." type="whole" operator="greaterThanOrEqual">
      <formula1>0</formula1>
    </dataValidation>
    <dataValidation sqref="D64:D68 E64:E68" showDropDown="0" showInputMessage="0" showErrorMessage="1" allowBlank="1" errorTitle="Percentage" error="Enter a percentage between 0% and 100%." type="decimal" operator="between">
      <formula1>0</formula1>
      <formula2>1</formula2>
    </dataValidation>
    <dataValidation sqref="G64:G68 H64:H68" showDropDown="0" showInputMessage="0" showErrorMessage="1" allowBlank="1" errorTitle="Positive amount" error="Enter a positive amount." type="decimal" operator="greaterThanOrEqual">
      <formula1>0</formula1>
    </dataValidation>
    <dataValidation sqref="J64:J68" showDropDown="0" showInputMessage="0" showErrorMessage="1" allowBlank="1" errorTitle="Whole number" error="Enter a whole number, 0 or more." type="whole" operator="greaterThanOrEqual">
      <formula1>0</formula1>
    </dataValidation>
    <dataValidation sqref="K64:K68" showDropDown="0" showInputMessage="0" showErrorMessage="1" allowBlank="1" errorTitle="Date expected" error="Enter a date." type="date" operator="greaterThanOrEqual">
      <formula1>36526</formula1>
    </dataValidation>
    <dataValidation sqref="H78:H82" showDropDown="0" showInputMessage="0" showErrorMessage="1" allowBlank="1" errorTitle="List value" error="Choose from the list." type="list">
      <formula1>"Yes,No,Unclear"</formula1>
    </dataValidation>
    <dataValidation sqref="C74 C75" showDropDown="0" showInputMessage="0" showErrorMessage="1" allowBlank="1" errorTitle="Date expected" error="Enter a date." type="date" operator="greaterThanOrEqual">
      <formula1>36526</formula1>
    </dataValidation>
    <dataValidation sqref="H84" showDropDown="0" showInputMessage="0" showErrorMessage="1" allowBlank="1" errorTitle="Date expected" error="Enter a date." type="decimal" operator="greaterThanOrEqual">
      <formula1>36526</formula1>
    </dataValidation>
    <dataValidation sqref="C89 I89" showDropDown="0" showInputMessage="0" showErrorMessage="1" allowBlank="1" errorTitle="Date expected" error="Enter a date." type="date" operator="greaterThanOrEqual">
      <formula1>36526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Hilcu, by THG Conseil · thgconseil.fr&amp;C&amp;"Arial,Regular"&amp;8 &amp;K57534EThe project on one page&amp;R&amp;"Arial,Regular"&amp;8 &amp;K57534E&amp;P / &amp;N</oddFooter>
    <evenHeader/>
    <evenFooter/>
    <firstHeader/>
    <firstFooter/>
  </headerFooter>
  <rowBreaks count="3" manualBreakCount="3">
    <brk id="33" min="0" max="16383" man="1"/>
    <brk id="47" min="0" max="16383" man="1"/>
    <brk id="6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Tudor Hilcu, THG Conseil</dc:creator>
  <dc:title>The project on one page</dc:title>
  <dc:subject>Free module by THG Conseil: project sheet, go or no-go, portfolio status, decision log</dc:subject>
  <dc:language>en-GB</dc:language>
  <dcterms:created xsi:type="dcterms:W3CDTF">2026-10-07T09:00:00Z</dcterms:created>
  <dcterms:modified xsi:type="dcterms:W3CDTF">2026-10-13T20:54:09Z</dcterms:modified>
  <cp:lastModifiedBy>Tudor Hilcu, THG Conseil</cp:lastModifiedBy>
  <cp:keywords>THG Conseil; thgconseil.fr</cp:keywords>
</cp:coreProperties>
</file>