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48 hours" sheetId="2" state="visible" r:id="rId2"/>
    <sheet name="Critical suppliers" sheetId="3" state="visible" r:id="rId3"/>
    <sheet name="Warning signs" sheetId="4" state="visible" r:id="rId4"/>
    <sheet name="Crisis log" sheetId="5" state="visible" r:id="rId5"/>
    <sheet name="Fictitious example" sheetId="6" state="visible" r:id="rId6"/>
  </sheets>
  <definedNames>
    <definedName name="_xlnm.Print_Area" localSheetId="0">'How to use'!$A$1:$C$32</definedName>
    <definedName name="_xlnm.Print_Area" localSheetId="1">'48 hours'!$A$1:$M$40</definedName>
    <definedName name="_xlnm.Print_Area" localSheetId="2">'Critical suppliers'!$A$1:$M$40</definedName>
    <definedName name="_xlnm.Print_Area" localSheetId="3">'Warning signs'!$A$1:$M$41</definedName>
    <definedName name="_xlnm.Print_Titles" localSheetId="4">'Crisis log'!$19:$19</definedName>
    <definedName name="_xlnm.Print_Area" localSheetId="4">'Crisis log'!$A$1:$M$49</definedName>
    <definedName name="_xlnm.Print_Area" localSheetId="5">'Fictitious example'!$A$1:$M$91</definedName>
  </definedNames>
  <calcPr calcId="124519" fullCalcOnLoad="1"/>
</workbook>
</file>

<file path=xl/styles.xml><?xml version="1.0" encoding="utf-8"?>
<styleSheet xmlns="http://schemas.openxmlformats.org/spreadsheetml/2006/main">
  <numFmts count="3">
    <numFmt numFmtId="164" formatCode="[$-809]dd mmm yyyy"/>
    <numFmt numFmtId="165" formatCode="0;-0;&quot;-&quot;"/>
    <numFmt numFmtId="166" formatCode="[$-809]dd mmm yyyy hh:mm"/>
  </numFmts>
  <fonts count="17">
    <font>
      <name val="Calibri"/>
      <family val="2"/>
      <color theme="1"/>
      <sz val="11"/>
      <scheme val="minor"/>
    </font>
    <font>
      <name val="Arial"/>
      <color rgb="002B2B2B"/>
      <sz val="10"/>
    </font>
    <font>
      <name val="Arial"/>
      <b val="1"/>
      <color rgb="002B2B2B"/>
      <sz val="18"/>
    </font>
    <font>
      <name val="Arial"/>
      <color rgb="0057534E"/>
      <sz val="9"/>
    </font>
    <font>
      <name val="Arial"/>
      <b val="1"/>
      <color rgb="002B2B2B"/>
      <sz val="11"/>
    </font>
    <font>
      <name val="Arial"/>
      <b val="1"/>
      <color rgb="00B23620"/>
      <sz val="10"/>
    </font>
    <font>
      <name val="Arial"/>
      <b val="1"/>
      <color rgb="002B2B2B"/>
      <sz val="10"/>
    </font>
    <font>
      <name val="Arial"/>
      <b val="1"/>
      <color rgb="002B2B2B"/>
      <sz val="16"/>
    </font>
    <font>
      <name val="Arial"/>
      <color rgb="0057534E"/>
      <sz val="10"/>
    </font>
    <font>
      <name val="Arial"/>
      <b val="1"/>
      <color rgb="00EEEAE6"/>
      <sz val="10.5"/>
    </font>
    <font>
      <name val="Arial"/>
      <b val="1"/>
      <color rgb="002B2B2B"/>
      <sz val="9"/>
    </font>
    <font>
      <name val="Arial"/>
      <i val="1"/>
      <color rgb="0057534E"/>
      <sz val="9"/>
    </font>
    <font>
      <name val="Arial"/>
      <color rgb="002B2B2B"/>
      <sz val="9"/>
    </font>
    <font>
      <name val="Arial"/>
      <i val="1"/>
      <color rgb="0057534E"/>
      <sz val="10"/>
    </font>
    <font>
      <name val="Arial"/>
      <b val="1"/>
      <color rgb="00B23620"/>
      <sz val="8"/>
    </font>
    <font>
      <name val="Arial"/>
      <color rgb="002B2B2B"/>
      <sz val="9"/>
      <u val="single"/>
    </font>
    <font>
      <name val="Arial"/>
      <b val="1"/>
      <color rgb="002B2B2B"/>
      <sz val="13"/>
    </font>
  </fonts>
  <fills count="6">
    <fill>
      <patternFill/>
    </fill>
    <fill>
      <patternFill patternType="gray125"/>
    </fill>
    <fill>
      <patternFill patternType="solid">
        <fgColor rgb="00FFFFFF"/>
        <bgColor rgb="00FFFFFF"/>
      </patternFill>
    </fill>
    <fill>
      <patternFill patternType="solid">
        <fgColor rgb="00EEEAE6"/>
        <bgColor rgb="00EEEAE6"/>
      </patternFill>
    </fill>
    <fill>
      <patternFill patternType="solid">
        <fgColor rgb="002B2B2B"/>
        <bgColor rgb="002B2B2B"/>
      </patternFill>
    </fill>
    <fill>
      <patternFill patternType="solid">
        <fgColor rgb="00C9C4BF"/>
        <bgColor rgb="00C9C4BF"/>
      </patternFill>
    </fill>
  </fills>
  <borders count="5">
    <border>
      <left/>
      <right/>
      <top/>
      <bottom/>
      <diagonal/>
    </border>
    <border>
      <bottom style="thin">
        <color rgb="002B2B2B"/>
      </bottom>
    </border>
    <border/>
    <border>
      <left style="thin">
        <color rgb="007E7973"/>
      </left>
      <right style="thin">
        <color rgb="007E7973"/>
      </right>
      <top style="thin">
        <color rgb="007E7973"/>
      </top>
      <bottom style="thin">
        <color rgb="007E7973"/>
      </bottom>
    </border>
    <border>
      <left style="thin">
        <color rgb="00D3CDC7"/>
      </left>
      <right style="thin">
        <color rgb="00D3CDC7"/>
      </right>
      <top style="thin">
        <color rgb="00D3CDC7"/>
      </top>
      <bottom style="thin">
        <color rgb="00D3CDC7"/>
      </bottom>
    </border>
  </borders>
  <cellStyleXfs count="1">
    <xf numFmtId="0" fontId="1" fillId="0" borderId="0"/>
  </cellStyleXfs>
  <cellXfs count="6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1" applyAlignment="1" pivotButton="0" quotePrefix="0" xfId="0">
      <alignment horizontal="left" vertical="center"/>
    </xf>
    <xf numFmtId="0" fontId="0" fillId="0" borderId="1" pivotButton="0" quotePrefix="0" xfId="0"/>
    <xf numFmtId="0" fontId="1" fillId="0" borderId="0" applyAlignment="1" pivotButton="0" quotePrefix="0" xfId="0">
      <alignment horizontal="left" vertical="top" wrapText="1"/>
    </xf>
    <xf numFmtId="0" fontId="5" fillId="2" borderId="2" applyAlignment="1" pivotButton="0" quotePrefix="0" xfId="0">
      <alignment horizontal="center" vertical="top"/>
    </xf>
    <xf numFmtId="0" fontId="1" fillId="2" borderId="3" applyAlignment="1" pivotButton="0" quotePrefix="0" xfId="0">
      <alignment horizontal="left" vertical="center"/>
    </xf>
    <xf numFmtId="0" fontId="1" fillId="0" borderId="0" applyAlignment="1" pivotButton="0" quotePrefix="0" xfId="0">
      <alignment horizontal="left" vertical="center" wrapText="1"/>
    </xf>
    <xf numFmtId="0" fontId="1" fillId="3" borderId="4" applyAlignment="1" pivotButton="0" quotePrefix="0" xfId="0">
      <alignment horizontal="right" vertical="center"/>
    </xf>
    <xf numFmtId="0" fontId="5" fillId="0" borderId="0" applyAlignment="1" pivotButton="0" quotePrefix="0" xfId="0">
      <alignment horizontal="center" vertical="center"/>
    </xf>
    <xf numFmtId="0" fontId="6" fillId="0" borderId="0" applyAlignment="1" pivotButton="0" quotePrefix="0" xfId="0">
      <alignment horizontal="center" vertical="top"/>
    </xf>
    <xf numFmtId="0" fontId="7" fillId="0" borderId="0" applyAlignment="1" pivotButton="0" quotePrefix="0" xfId="0">
      <alignment horizontal="left" vertical="center"/>
    </xf>
    <xf numFmtId="0" fontId="8" fillId="0" borderId="0" applyAlignment="1" pivotButton="0" quotePrefix="0" xfId="0">
      <alignment horizontal="left" vertical="center" wrapText="1"/>
    </xf>
    <xf numFmtId="0" fontId="1" fillId="0" borderId="0" applyAlignment="1" pivotButton="0" quotePrefix="0" xfId="0">
      <alignment horizontal="left" vertical="center"/>
    </xf>
    <xf numFmtId="0" fontId="1" fillId="2" borderId="3" applyAlignment="1" applyProtection="1" pivotButton="0" quotePrefix="0" xfId="0">
      <alignment horizontal="left" vertical="center"/>
      <protection locked="0" hidden="0"/>
    </xf>
    <xf numFmtId="0" fontId="1" fillId="0" borderId="0" applyAlignment="1" pivotButton="0" quotePrefix="0" xfId="0">
      <alignment horizontal="right" vertical="center"/>
    </xf>
    <xf numFmtId="0" fontId="6" fillId="3" borderId="4" applyAlignment="1" pivotButton="0" quotePrefix="0" xfId="0">
      <alignment horizontal="left" vertical="center"/>
    </xf>
    <xf numFmtId="164" fontId="1" fillId="3" borderId="4" applyAlignment="1" pivotButton="0" quotePrefix="0" xfId="0">
      <alignment horizontal="left" vertical="center"/>
    </xf>
    <xf numFmtId="164" fontId="1" fillId="2" borderId="3" applyAlignment="1" applyProtection="1" pivotButton="0" quotePrefix="0" xfId="0">
      <alignment horizontal="right" vertical="center"/>
      <protection locked="0" hidden="0"/>
    </xf>
    <xf numFmtId="9" fontId="6" fillId="3" borderId="4" applyAlignment="1" pivotButton="0" quotePrefix="0" xfId="0">
      <alignment horizontal="left" vertical="center"/>
    </xf>
    <xf numFmtId="0" fontId="9" fillId="4" borderId="0" applyAlignment="1" pivotButton="0" quotePrefix="0" xfId="0">
      <alignment horizontal="left" vertical="center" indent="1"/>
    </xf>
    <xf numFmtId="0" fontId="0" fillId="4" borderId="0" pivotButton="0" quotePrefix="0" xfId="0"/>
    <xf numFmtId="0" fontId="10" fillId="5" borderId="3" applyAlignment="1" pivotButton="0" quotePrefix="0" xfId="0">
      <alignment horizontal="left" vertical="center" wrapText="1"/>
    </xf>
    <xf numFmtId="0" fontId="0" fillId="5" borderId="3" pivotButton="0" quotePrefix="0" xfId="0"/>
    <xf numFmtId="0" fontId="6" fillId="3" borderId="4" applyAlignment="1" pivotButton="0" quotePrefix="0" xfId="0">
      <alignment horizontal="left" vertical="center" wrapText="1"/>
    </xf>
    <xf numFmtId="0" fontId="1" fillId="2" borderId="3" applyAlignment="1" applyProtection="1" pivotButton="0" quotePrefix="0" xfId="0">
      <alignment horizontal="left" vertical="center" wrapText="1"/>
      <protection locked="0" hidden="0"/>
    </xf>
    <xf numFmtId="0" fontId="11" fillId="0" borderId="0" applyAlignment="1" pivotButton="0" quotePrefix="0" xfId="0">
      <alignment horizontal="left" vertical="center" wrapText="1"/>
    </xf>
    <xf numFmtId="0" fontId="6" fillId="3" borderId="4" applyAlignment="1" pivotButton="0" quotePrefix="0" xfId="0">
      <alignment horizontal="left" vertical="top" wrapText="1"/>
    </xf>
    <xf numFmtId="0" fontId="1" fillId="2" borderId="3" applyAlignment="1" applyProtection="1" pivotButton="0" quotePrefix="0" xfId="0">
      <alignment horizontal="left" vertical="top" wrapText="1"/>
      <protection locked="0" hidden="0"/>
    </xf>
    <xf numFmtId="0" fontId="5" fillId="2" borderId="2" applyAlignment="1" pivotButton="0" quotePrefix="0" xfId="0">
      <alignment horizontal="center" vertical="center"/>
    </xf>
    <xf numFmtId="0" fontId="1" fillId="2" borderId="3" applyAlignment="1" applyProtection="1" pivotButton="0" quotePrefix="0" xfId="0">
      <alignment horizontal="center" vertical="center"/>
      <protection locked="0" hidden="0"/>
    </xf>
    <xf numFmtId="0" fontId="12" fillId="2" borderId="3" applyAlignment="1" applyProtection="1" pivotButton="0" quotePrefix="0" xfId="0">
      <alignment horizontal="left" vertical="center" wrapText="1"/>
      <protection locked="0" hidden="0"/>
    </xf>
    <xf numFmtId="0" fontId="13" fillId="2" borderId="3" applyAlignment="1" applyProtection="1" pivotButton="0" quotePrefix="0" xfId="0">
      <alignment horizontal="left" vertical="center"/>
      <protection locked="0" hidden="0"/>
    </xf>
    <xf numFmtId="0" fontId="6" fillId="5" borderId="0" applyAlignment="1" pivotButton="0" quotePrefix="0" xfId="0">
      <alignment horizontal="left" vertical="center" wrapText="1" indent="1"/>
    </xf>
    <xf numFmtId="0" fontId="0" fillId="5" borderId="0" pivotButton="0" quotePrefix="0" xfId="0"/>
    <xf numFmtId="0" fontId="6" fillId="0" borderId="0" applyAlignment="1" pivotButton="0" quotePrefix="0" xfId="0">
      <alignment horizontal="left" vertical="center"/>
    </xf>
    <xf numFmtId="0" fontId="3" fillId="0" borderId="0" pivotButton="0" quotePrefix="0" xfId="0"/>
    <xf numFmtId="0" fontId="6" fillId="0" borderId="1" applyAlignment="1" pivotButton="0" quotePrefix="0" xfId="0">
      <alignment horizontal="left" vertical="center"/>
    </xf>
    <xf numFmtId="1" fontId="6" fillId="3" borderId="4" applyAlignment="1" pivotButton="0" quotePrefix="0" xfId="0">
      <alignment horizontal="right" vertical="center"/>
    </xf>
    <xf numFmtId="0" fontId="1" fillId="3" borderId="4" applyAlignment="1" pivotButton="0" quotePrefix="0" xfId="0">
      <alignment horizontal="left" vertical="center"/>
    </xf>
    <xf numFmtId="165" fontId="1" fillId="3" borderId="4" applyAlignment="1" pivotButton="0" quotePrefix="0" xfId="0">
      <alignment horizontal="right" vertical="center"/>
    </xf>
    <xf numFmtId="9" fontId="6" fillId="3" borderId="4" applyAlignment="1" pivotButton="0" quotePrefix="0" xfId="0">
      <alignment horizontal="right" vertical="center"/>
    </xf>
    <xf numFmtId="0" fontId="14" fillId="2" borderId="2" applyAlignment="1" pivotButton="0" quotePrefix="0" xfId="0">
      <alignment horizontal="left" vertical="center" wrapText="1"/>
    </xf>
    <xf numFmtId="1" fontId="1" fillId="2" borderId="4" applyAlignment="1" pivotButton="0" quotePrefix="0" xfId="0">
      <alignment horizontal="center" vertical="center"/>
    </xf>
    <xf numFmtId="9" fontId="1" fillId="2" borderId="3" applyAlignment="1" applyProtection="1" pivotButton="0" quotePrefix="0" xfId="0">
      <alignment horizontal="right" vertical="center"/>
      <protection locked="0" hidden="0"/>
    </xf>
    <xf numFmtId="1" fontId="1" fillId="2" borderId="3" applyAlignment="1" applyProtection="1" pivotButton="0" quotePrefix="0" xfId="0">
      <alignment horizontal="right" vertical="center"/>
      <protection locked="0" hidden="0"/>
    </xf>
    <xf numFmtId="0" fontId="1" fillId="3" borderId="4" applyAlignment="1" pivotButton="0" quotePrefix="0" xfId="0">
      <alignment horizontal="center" vertical="center"/>
    </xf>
    <xf numFmtId="165" fontId="6" fillId="3" borderId="4" applyAlignment="1" pivotButton="0" quotePrefix="0" xfId="0">
      <alignment horizontal="right" vertical="center"/>
    </xf>
    <xf numFmtId="0" fontId="3" fillId="0" borderId="0" applyAlignment="1" pivotButton="0" quotePrefix="0" xfId="0">
      <alignment horizontal="left" vertical="center" wrapText="1"/>
    </xf>
    <xf numFmtId="1" fontId="6" fillId="2" borderId="4" applyAlignment="1" pivotButton="0" quotePrefix="0" xfId="0">
      <alignment horizontal="center" vertical="center"/>
    </xf>
    <xf numFmtId="0" fontId="6" fillId="0" borderId="4" applyAlignment="1" pivotButton="0" quotePrefix="0" xfId="0">
      <alignment horizontal="left" vertical="top" wrapText="1"/>
    </xf>
    <xf numFmtId="0" fontId="0" fillId="0" borderId="4" pivotButton="0" quotePrefix="0" xfId="0"/>
    <xf numFmtId="0" fontId="1" fillId="0" borderId="4" applyAlignment="1" pivotButton="0" quotePrefix="0" xfId="0">
      <alignment horizontal="left" vertical="top"/>
    </xf>
    <xf numFmtId="0" fontId="12" fillId="0" borderId="4" applyAlignment="1" pivotButton="0" quotePrefix="0" xfId="0">
      <alignment horizontal="left" vertical="top" wrapText="1"/>
    </xf>
    <xf numFmtId="0" fontId="6" fillId="0" borderId="4" applyAlignment="1" pivotButton="0" quotePrefix="0" xfId="0">
      <alignment horizontal="left" vertical="top"/>
    </xf>
    <xf numFmtId="1" fontId="5" fillId="2" borderId="4" applyAlignment="1" pivotButton="0" quotePrefix="0" xfId="0">
      <alignment horizontal="center" vertical="center"/>
    </xf>
    <xf numFmtId="0" fontId="5" fillId="0" borderId="4" applyAlignment="1" pivotButton="0" quotePrefix="0" xfId="0">
      <alignment horizontal="left" vertical="top"/>
    </xf>
    <xf numFmtId="0" fontId="6" fillId="5" borderId="0" applyAlignment="1" pivotButton="0" quotePrefix="0" xfId="0">
      <alignment horizontal="left" vertical="center" indent="1"/>
    </xf>
    <xf numFmtId="0" fontId="1" fillId="3" borderId="0" applyAlignment="1" pivotButton="0" quotePrefix="0" xfId="0">
      <alignment horizontal="left" vertical="top" wrapText="1" indent="1"/>
    </xf>
    <xf numFmtId="0" fontId="0" fillId="3" borderId="0" pivotButton="0" quotePrefix="0" xfId="0"/>
    <xf numFmtId="0" fontId="15" fillId="3" borderId="0" applyAlignment="1" pivotButton="0" quotePrefix="0" xfId="0">
      <alignment horizontal="left" vertical="center" indent="1"/>
    </xf>
    <xf numFmtId="0" fontId="5" fillId="3" borderId="2" applyAlignment="1" pivotButton="0" quotePrefix="0" xfId="0">
      <alignment horizontal="center" vertical="center"/>
    </xf>
    <xf numFmtId="0" fontId="1" fillId="3" borderId="0" applyAlignment="1" pivotButton="0" quotePrefix="0" xfId="0">
      <alignment horizontal="left" vertical="center"/>
    </xf>
    <xf numFmtId="0" fontId="8" fillId="3" borderId="0" applyAlignment="1" pivotButton="0" quotePrefix="0" xfId="0">
      <alignment horizontal="right" vertical="center"/>
    </xf>
    <xf numFmtId="166" fontId="1" fillId="2" borderId="3" applyAlignment="1" applyProtection="1" pivotButton="0" quotePrefix="0" xfId="0">
      <alignment horizontal="right" vertical="center"/>
      <protection locked="0" hidden="0"/>
    </xf>
    <xf numFmtId="0" fontId="16" fillId="0" borderId="1" applyAlignment="1" pivotButton="0" quotePrefix="0" xfId="0">
      <alignment horizontal="left" vertical="center"/>
    </xf>
  </cellXfs>
  <cellStyles count="1">
    <cellStyle name="Normal" xfId="0" builtinId="0" hidden="0"/>
  </cellStyles>
  <dxfs count="2">
    <dxf>
      <font>
        <b val="1"/>
        <color rgb="00B23620"/>
      </font>
    </dxf>
    <dxf>
      <numFmt numFmtId="190" formatCode="[$-809]dd mmm yyyy"/>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commonslibrary.parliament.uk/research-briefings/cbp-8206/" TargetMode="External" Id="rId1" /></Relationships>
</file>

<file path=xl/worksheets/sheet1.xml><?xml version="1.0" encoding="utf-8"?>
<worksheet xmlns="http://schemas.openxmlformats.org/spreadsheetml/2006/main">
  <sheetPr>
    <outlinePr summaryBelow="1" summaryRight="1"/>
    <pageSetUpPr fitToPage="1"/>
  </sheetPr>
  <dimension ref="B1:C31"/>
  <sheetViews>
    <sheetView showGridLines="0" zoomScale="110" workbookViewId="0">
      <selection activeCell="A1" sqref="A1"/>
    </sheetView>
  </sheetViews>
  <sheetFormatPr baseColWidth="8" defaultRowHeight="15"/>
  <cols>
    <col width="3" customWidth="1" min="1" max="1"/>
    <col width="6" customWidth="1" min="2" max="2"/>
    <col width="104" customWidth="1" min="3" max="3"/>
  </cols>
  <sheetData>
    <row r="1" ht="30" customHeight="1">
      <c r="B1" s="1" t="inlineStr">
        <is>
          <t>The crisis on one page</t>
        </is>
      </c>
    </row>
    <row r="2">
      <c r="B2" s="2" t="inlineStr">
        <is>
          <t>Module offered by THG Conseil · Tudor Hilcu · thgconseil.fr</t>
        </is>
      </c>
    </row>
    <row r="4" ht="20" customHeight="1">
      <c r="B4" s="3" t="inlineStr">
        <is>
          <t>What this workbook is for</t>
        </is>
      </c>
      <c r="C4" s="4" t="n"/>
    </row>
    <row r="5" ht="45.2" customHeight="1">
      <c r="C5" s="5" t="inlineStr">
        <is>
          <t>On the day everything stops (fire, IT outage, a supplier going under, a customer who no longer pays), nobody has time to work out who decides or to find the insurer’s number. You fill in this workbook when things are calm, in about an hour and a half, and read it again once a year.</t>
        </is>
      </c>
    </row>
    <row r="7" ht="20" customHeight="1">
      <c r="B7" s="3" t="inlineStr">
        <is>
          <t>The order to fill it in</t>
        </is>
      </c>
      <c r="C7" s="4" t="n"/>
    </row>
    <row r="8" ht="31.8" customHeight="1">
      <c r="B8" s="6" t="n">
        <v>1</v>
      </c>
      <c r="C8" s="5" t="inlineStr">
        <is>
          <t>“48 hours”: who decides and their stand-in, who speaks, the first three actions, then the useful numbers. Print the sheet. Allow 30 minutes.</t>
        </is>
      </c>
    </row>
    <row r="9" ht="31.8" customHeight="1">
      <c r="B9" s="6" t="n">
        <v>2</v>
      </c>
      <c r="C9" s="5" t="inlineStr">
        <is>
          <t>“Critical suppliers”: your five most important suppliers first, with their share of your purchases, the time to replace them, the alternative and the stock. The score is calculated for you. Allow 30 minutes.</t>
        </is>
      </c>
    </row>
    <row r="10" ht="18.4" customHeight="1">
      <c r="B10" s="6" t="n">
        <v>3</v>
      </c>
      <c r="C10" s="5" t="inlineStr">
        <is>
          <t>For each supplier rated “Critical” or “High”, write a plan B in the column provided. Allow 15 minutes.</t>
        </is>
      </c>
    </row>
    <row r="11" ht="31.8" customHeight="1">
      <c r="B11" s="6" t="n">
        <v>4</v>
      </c>
      <c r="C11" s="5" t="inlineStr">
        <is>
          <t>“Warning signs”: read the ten signs, then record in the watch list what you see at your suppliers and major customers. Ten minutes, then as things happen.</t>
        </is>
      </c>
    </row>
    <row r="12" ht="18.4" customHeight="1">
      <c r="B12" s="6" t="n">
        <v>5</v>
      </c>
      <c r="C12" s="5" t="inlineStr">
        <is>
          <t>“Crisis log”: you open it on the day of a crisis. One line per decision, read at every 15-minute daily check-in.</t>
        </is>
      </c>
    </row>
    <row r="13" ht="18.4" customHeight="1">
      <c r="B13" s="6" t="n">
        <v>6</v>
      </c>
      <c r="C13" s="5" t="inlineStr">
        <is>
          <t>Before you start, look at the “Fictitious example” tab: the workbook filled in for a made-up company.</t>
        </is>
      </c>
    </row>
    <row r="15" ht="20" customHeight="1">
      <c r="B15" s="3" t="inlineStr">
        <is>
          <t>Cells</t>
        </is>
      </c>
      <c r="C15" s="4" t="n"/>
    </row>
    <row r="16" ht="18" customHeight="1">
      <c r="B16" s="7" t="n"/>
      <c r="C16" s="8" t="inlineStr">
        <is>
          <t>Input cell: your names, numbers, dates and percentages.</t>
        </is>
      </c>
    </row>
    <row r="17" ht="18" customHeight="1">
      <c r="B17" s="9" t="n"/>
      <c r="C17" s="8" t="inlineStr">
        <is>
          <t>Calculated cell: protected, it updates by itself.</t>
        </is>
      </c>
    </row>
    <row r="18" ht="18" customHeight="1">
      <c r="B18" s="10" t="inlineStr">
        <is>
          <t>Red</t>
        </is>
      </c>
      <c r="C18" s="8" t="inlineStr">
        <is>
          <t>Alert: critical level, review overdue, severe sign or overdue decision.</t>
        </is>
      </c>
    </row>
    <row r="20" ht="20" customHeight="1">
      <c r="B20" s="3" t="inlineStr">
        <is>
          <t>Tips</t>
        </is>
      </c>
      <c r="C20" s="4" t="n"/>
    </row>
    <row r="21" ht="31.8" customHeight="1">
      <c r="B21" s="11" t="inlineStr">
        <is>
          <t>·</t>
        </is>
      </c>
      <c r="C21" s="5" t="inlineStr">
        <is>
          <t>Sheets are protected without a password, so that no formula gets deleted by mistake. To add lines: Review menu, Unprotect Sheet.</t>
        </is>
      </c>
    </row>
    <row r="22" ht="18.4" customHeight="1">
      <c r="B22" s="11" t="inlineStr">
        <is>
          <t>·</t>
        </is>
      </c>
      <c r="C22" s="5" t="inlineStr">
        <is>
          <t>The “Position at” cell lets you print the position at a given date. Left blank, the workbook uses today’s date.</t>
        </is>
      </c>
    </row>
    <row r="23" ht="18.4" customHeight="1">
      <c r="B23" s="11" t="inlineStr">
        <is>
          <t>·</t>
        </is>
      </c>
      <c r="C23" s="5" t="inlineStr">
        <is>
          <t>Print the “48 hours” sheet or the PDF sheet supplied with the module, and keep a photo of it on your phone.</t>
        </is>
      </c>
    </row>
    <row r="25" ht="20" customHeight="1">
      <c r="B25" s="3" t="inlineStr">
        <is>
          <t>With your lawyer and your accountant</t>
        </is>
      </c>
      <c r="C25" s="4" t="n"/>
    </row>
    <row r="26" ht="31.8" customHeight="1">
      <c r="C26" s="5" t="inlineStr">
        <is>
          <t>This workbook is an organisation tool. As soon as a crisis affects your contracts, your insurance, your debts or insolvency proceedings, move forward with your lawyer and your accountant.</t>
        </is>
      </c>
    </row>
    <row r="28" ht="20" customHeight="1">
      <c r="B28" s="3" t="inlineStr">
        <is>
          <t>An outside view</t>
        </is>
      </c>
      <c r="C28" s="4" t="n"/>
    </row>
    <row r="29" ht="31.8" customHeight="1">
      <c r="C29" s="5" t="inlineStr">
        <is>
          <t>To fill in the sheet with your leadership team, or to run the daily check-in during a crisis: call me or write to me. The first conversation is complimentary, within 48 hours.</t>
        </is>
      </c>
    </row>
    <row r="30" ht="18.4" customHeight="1">
      <c r="C30" s="5" t="inlineStr">
        <is>
          <t>thgconseil.fr/en/contact · +33 6 74 86 88 70 · contact@thgconseil.fr</t>
        </is>
      </c>
    </row>
    <row r="31" ht="18.4" customHeight="1">
      <c r="C31" s="5" t="inlineStr">
        <is>
          <t>Tudor Hilcu, founder and head of THG Conseil. PMP®, PRINCE2 Agile®, ITIL® 4. Module version 1.0, October 2026.</t>
        </is>
      </c>
    </row>
  </sheetData>
  <sheetProtection selectLockedCells="0" selectUnlockedCells="0" sheet="1" objects="0" insertRows="1" insertHyperlinks="1" autoFilter="1" scenarios="0" formatColumns="0" deleteColumns="1" insertColumns="1" pivotTables="1" deleteRows="1" formatCells="1" formatRows="0" sort="1"/>
  <mergeCells count="8">
    <mergeCell ref="B2:C2"/>
    <mergeCell ref="B15:C15"/>
    <mergeCell ref="B7:C7"/>
    <mergeCell ref="B25:C25"/>
    <mergeCell ref="B20:C20"/>
    <mergeCell ref="B28:C28"/>
    <mergeCell ref="B1:C1"/>
    <mergeCell ref="B4:C4"/>
  </mergeCells>
  <printOptions horizontalCentered="1"/>
  <pageMargins left="0.4" right="0.4" top="0.5" bottom="0.6" header="0.5" footer="0.5"/>
  <pageSetup orientation="portrait" paperSize="9" fitToHeight="1" fitToWidth="1"/>
  <headerFooter>
    <oddHeader/>
    <oddFooter>&amp;L&amp;"Arial,Regular"&amp;8 &amp;K57534ETudor Hilcu, by THG Conseil&amp;C&amp;"Arial,Regular"&amp;8 &amp;K57534Ethgconseil.fr&amp;R&amp;"Arial,Regular"&amp;8 &amp;K57534E&amp;P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40"/>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The first 48 hours</t>
        </is>
      </c>
    </row>
    <row r="2" ht="31.8" customHeight="1">
      <c r="A2" s="13" t="inlineStr">
        <is>
          <t>Who decides, who speaks, who does what, and the numbers to have to hand on the day everything stops. Fill it in when things are calm, print it, read it again once a year. White cells: to fill in. Grey cells: calculated, they update by themselves.</t>
        </is>
      </c>
    </row>
    <row r="3" ht="8" customHeight="1"/>
    <row r="4">
      <c r="A4" s="14" t="inlineStr">
        <is>
          <t>Company</t>
        </is>
      </c>
      <c r="C4" s="15" t="n"/>
      <c r="D4" s="15" t="n"/>
      <c r="E4" s="15" t="n"/>
      <c r="F4" s="15" t="n"/>
      <c r="H4" s="16" t="inlineStr">
        <is>
          <t>Review</t>
        </is>
      </c>
      <c r="K4" s="17">
        <f>IF($C$6="","Enter a date",IF(TODAY()&gt;$C$6+365,"Review overdue","Up to date"))</f>
        <v/>
      </c>
    </row>
    <row r="5">
      <c r="A5" s="14" t="inlineStr">
        <is>
          <t>Written by</t>
        </is>
      </c>
      <c r="C5" s="15" t="n"/>
      <c r="D5" s="15" t="n"/>
      <c r="E5" s="15" t="n"/>
      <c r="F5" s="15" t="n"/>
      <c r="H5" s="16" t="inlineStr">
        <is>
          <t>Review before</t>
        </is>
      </c>
      <c r="K5" s="18">
        <f>IF($C$6="","",$C$6+365)</f>
        <v/>
      </c>
    </row>
    <row r="6">
      <c r="A6" s="14" t="inlineStr">
        <is>
          <t>Updated on</t>
        </is>
      </c>
      <c r="C6" s="19" t="n"/>
      <c r="H6" s="16" t="inlineStr">
        <is>
          <t>Sheet completed</t>
        </is>
      </c>
      <c r="K6" s="20">
        <f>COUNTA(C10,G10,C11,G11,C16,G16,C17,B22,G22,B23,G23,B24,G24,G29,G30,G31,G32)/17</f>
        <v/>
      </c>
    </row>
    <row r="8" ht="20" customHeight="1">
      <c r="A8" s="21" t="inlineStr">
        <is>
          <t>1 · Who decides</t>
        </is>
      </c>
      <c r="B8" s="22" t="n"/>
      <c r="C8" s="22" t="n"/>
      <c r="D8" s="22" t="n"/>
      <c r="E8" s="22" t="n"/>
      <c r="F8" s="22" t="n"/>
      <c r="G8" s="22" t="n"/>
      <c r="H8" s="22" t="n"/>
      <c r="I8" s="22" t="n"/>
      <c r="J8" s="22" t="n"/>
      <c r="K8" s="22" t="n"/>
      <c r="L8" s="22" t="n"/>
      <c r="M8" s="22" t="n"/>
    </row>
    <row r="9" ht="18" customHeight="1">
      <c r="B9" s="23" t="inlineStr">
        <is>
          <t>Role</t>
        </is>
      </c>
      <c r="C9" s="23" t="inlineStr">
        <is>
          <t>Name</t>
        </is>
      </c>
      <c r="D9" s="23" t="inlineStr">
        <is>
          <t>Position</t>
        </is>
      </c>
      <c r="E9" s="24" t="n"/>
      <c r="F9" s="24" t="n"/>
      <c r="G9" s="23" t="inlineStr">
        <is>
          <t>Phone</t>
        </is>
      </c>
      <c r="H9" s="24" t="n"/>
      <c r="I9" s="24" t="n"/>
      <c r="J9" s="23" t="inlineStr">
        <is>
          <t>Other way to reach them</t>
        </is>
      </c>
      <c r="K9" s="24" t="n"/>
      <c r="L9" s="24" t="n"/>
      <c r="M9" s="24" t="n"/>
    </row>
    <row r="10" ht="22" customHeight="1">
      <c r="B10" s="25" t="inlineStr">
        <is>
          <t>Decides</t>
        </is>
      </c>
      <c r="C10" s="26" t="n"/>
      <c r="D10" s="26" t="n"/>
      <c r="E10" s="26" t="n"/>
      <c r="F10" s="26" t="n"/>
      <c r="G10" s="15" t="n"/>
      <c r="H10" s="15" t="n"/>
      <c r="I10" s="15" t="n"/>
      <c r="J10" s="26" t="n"/>
      <c r="K10" s="26" t="n"/>
      <c r="L10" s="26" t="n"/>
      <c r="M10" s="26" t="n"/>
    </row>
    <row r="11" ht="22" customHeight="1">
      <c r="B11" s="25" t="inlineStr">
        <is>
          <t>Stands in</t>
        </is>
      </c>
      <c r="C11" s="26" t="n"/>
      <c r="D11" s="26" t="n"/>
      <c r="E11" s="26" t="n"/>
      <c r="F11" s="26" t="n"/>
      <c r="G11" s="15" t="n"/>
      <c r="H11" s="15" t="n"/>
      <c r="I11" s="15" t="n"/>
      <c r="J11" s="26" t="n"/>
      <c r="K11" s="26" t="n"/>
      <c r="L11" s="26" t="n"/>
      <c r="M11" s="26" t="n"/>
    </row>
    <row r="12" ht="17.1" customHeight="1">
      <c r="B12" s="27" t="inlineStr">
        <is>
          <t>One person decides. Agree in advance how long without an answer before the stand-in decides instead.</t>
        </is>
      </c>
    </row>
    <row r="14" ht="20" customHeight="1">
      <c r="A14" s="21" t="inlineStr">
        <is>
          <t>2 · Who speaks</t>
        </is>
      </c>
      <c r="B14" s="22" t="n"/>
      <c r="C14" s="22" t="n"/>
      <c r="D14" s="22" t="n"/>
      <c r="E14" s="22" t="n"/>
      <c r="F14" s="22" t="n"/>
      <c r="G14" s="22" t="n"/>
      <c r="H14" s="22" t="n"/>
      <c r="I14" s="22" t="n"/>
      <c r="J14" s="22" t="n"/>
      <c r="K14" s="22" t="n"/>
      <c r="L14" s="22" t="n"/>
      <c r="M14" s="22" t="n"/>
    </row>
    <row r="15" ht="18" customHeight="1">
      <c r="B15" s="23" t="inlineStr">
        <is>
          <t>Role</t>
        </is>
      </c>
      <c r="C15" s="23" t="inlineStr">
        <is>
          <t>Name</t>
        </is>
      </c>
      <c r="D15" s="23" t="inlineStr">
        <is>
          <t>Position</t>
        </is>
      </c>
      <c r="E15" s="24" t="n"/>
      <c r="F15" s="24" t="n"/>
      <c r="G15" s="23" t="inlineStr">
        <is>
          <t>Phone</t>
        </is>
      </c>
      <c r="H15" s="24" t="n"/>
      <c r="I15" s="24" t="n"/>
      <c r="J15" s="23" t="inlineStr">
        <is>
          <t>Other way to reach them</t>
        </is>
      </c>
      <c r="K15" s="24" t="n"/>
      <c r="L15" s="24" t="n"/>
      <c r="M15" s="24" t="n"/>
    </row>
    <row r="16" ht="31.8" customHeight="1">
      <c r="B16" s="25" t="inlineStr">
        <is>
          <t>Speaks to staff, customers and the bank</t>
        </is>
      </c>
      <c r="C16" s="26" t="n"/>
      <c r="D16" s="26" t="n"/>
      <c r="E16" s="26" t="n"/>
      <c r="F16" s="26" t="n"/>
      <c r="G16" s="15" t="n"/>
      <c r="H16" s="15" t="n"/>
      <c r="I16" s="15" t="n"/>
      <c r="J16" s="26" t="n"/>
      <c r="K16" s="26" t="n"/>
      <c r="L16" s="26" t="n"/>
      <c r="M16" s="26" t="n"/>
    </row>
    <row r="17" ht="40" customHeight="1">
      <c r="B17" s="28" t="inlineStr">
        <is>
          <t>First message, within the hour</t>
        </is>
      </c>
      <c r="C17" s="29" t="n"/>
      <c r="D17" s="29" t="n"/>
      <c r="E17" s="29" t="n"/>
      <c r="F17" s="29" t="n"/>
      <c r="G17" s="29" t="n"/>
      <c r="H17" s="29" t="n"/>
      <c r="I17" s="29" t="n"/>
      <c r="J17" s="29" t="n"/>
      <c r="K17" s="29" t="n"/>
      <c r="L17" s="29" t="n"/>
      <c r="M17" s="29" t="n"/>
    </row>
    <row r="18" ht="17.1" customHeight="1">
      <c r="B18" s="27" t="inlineStr">
        <is>
          <t>One voice. Everyone else refers to it: “I don’t have the information, she will call you back before a set time.”</t>
        </is>
      </c>
    </row>
    <row r="20" ht="20" customHeight="1">
      <c r="A20" s="21" t="inlineStr">
        <is>
          <t>3 · Who does what: the first three actions</t>
        </is>
      </c>
      <c r="B20" s="22" t="n"/>
      <c r="C20" s="22" t="n"/>
      <c r="D20" s="22" t="n"/>
      <c r="E20" s="22" t="n"/>
      <c r="F20" s="22" t="n"/>
      <c r="G20" s="22" t="n"/>
      <c r="H20" s="22" t="n"/>
      <c r="I20" s="22" t="n"/>
      <c r="J20" s="22" t="n"/>
      <c r="K20" s="22" t="n"/>
      <c r="L20" s="22" t="n"/>
      <c r="M20" s="22" t="n"/>
    </row>
    <row r="21" ht="18" customHeight="1">
      <c r="A21" s="23" t="inlineStr">
        <is>
          <t>No.</t>
        </is>
      </c>
      <c r="B21" s="23" t="inlineStr">
        <is>
          <t>Action</t>
        </is>
      </c>
      <c r="C21" s="24" t="n"/>
      <c r="D21" s="24" t="n"/>
      <c r="E21" s="24" t="n"/>
      <c r="F21" s="24" t="n"/>
      <c r="G21" s="23" t="inlineStr">
        <is>
          <t>Who</t>
        </is>
      </c>
      <c r="H21" s="24" t="n"/>
      <c r="I21" s="24" t="n"/>
      <c r="J21" s="23" t="inlineStr">
        <is>
          <t>By when</t>
        </is>
      </c>
      <c r="K21" s="24" t="n"/>
      <c r="L21" s="23" t="inlineStr">
        <is>
          <t>Done</t>
        </is>
      </c>
      <c r="M21" s="24" t="n"/>
    </row>
    <row r="22" ht="22" customHeight="1">
      <c r="A22" s="30" t="n">
        <v>1</v>
      </c>
      <c r="B22" s="26" t="n"/>
      <c r="C22" s="26" t="n"/>
      <c r="D22" s="26" t="n"/>
      <c r="E22" s="26" t="n"/>
      <c r="F22" s="26" t="n"/>
      <c r="G22" s="26" t="n"/>
      <c r="H22" s="26" t="n"/>
      <c r="I22" s="26" t="n"/>
      <c r="J22" s="15" t="n"/>
      <c r="K22" s="15" t="n"/>
      <c r="L22" s="31" t="n"/>
      <c r="M22" s="31" t="n"/>
    </row>
    <row r="23" ht="22" customHeight="1">
      <c r="A23" s="30" t="n">
        <v>2</v>
      </c>
      <c r="B23" s="26" t="n"/>
      <c r="C23" s="26" t="n"/>
      <c r="D23" s="26" t="n"/>
      <c r="E23" s="26" t="n"/>
      <c r="F23" s="26" t="n"/>
      <c r="G23" s="26" t="n"/>
      <c r="H23" s="26" t="n"/>
      <c r="I23" s="26" t="n"/>
      <c r="J23" s="15" t="n"/>
      <c r="K23" s="15" t="n"/>
      <c r="L23" s="31" t="n"/>
      <c r="M23" s="31" t="n"/>
    </row>
    <row r="24" ht="22" customHeight="1">
      <c r="A24" s="30" t="n">
        <v>3</v>
      </c>
      <c r="B24" s="26" t="n"/>
      <c r="C24" s="26" t="n"/>
      <c r="D24" s="26" t="n"/>
      <c r="E24" s="26" t="n"/>
      <c r="F24" s="26" t="n"/>
      <c r="G24" s="26" t="n"/>
      <c r="H24" s="26" t="n"/>
      <c r="I24" s="26" t="n"/>
      <c r="J24" s="15" t="n"/>
      <c r="K24" s="15" t="n"/>
      <c r="L24" s="31" t="n"/>
      <c r="M24" s="31" t="n"/>
    </row>
    <row r="25" ht="29.1" customHeight="1">
      <c r="B25" s="27" t="inlineStr">
        <is>
          <t>For example: get people to safety, cut access to the affected system, notify your insurer within the time set by the policy (in France, never less than five working days, two for theft: Article L113-2 of the Insurance Code).</t>
        </is>
      </c>
    </row>
    <row r="27" ht="20" customHeight="1">
      <c r="A27" s="21" t="inlineStr">
        <is>
          <t>4 · Useful numbers, on paper</t>
        </is>
      </c>
      <c r="B27" s="22" t="n"/>
      <c r="C27" s="22" t="n"/>
      <c r="D27" s="22" t="n"/>
      <c r="E27" s="22" t="n"/>
      <c r="F27" s="22" t="n"/>
      <c r="G27" s="22" t="n"/>
      <c r="H27" s="22" t="n"/>
      <c r="I27" s="22" t="n"/>
      <c r="J27" s="22" t="n"/>
      <c r="K27" s="22" t="n"/>
      <c r="L27" s="22" t="n"/>
      <c r="M27" s="22" t="n"/>
    </row>
    <row r="28" ht="18" customHeight="1">
      <c r="B28" s="23" t="inlineStr">
        <is>
          <t>Contact</t>
        </is>
      </c>
      <c r="C28" s="23" t="inlineStr">
        <is>
          <t>Organisation</t>
        </is>
      </c>
      <c r="D28" s="23" t="inlineStr">
        <is>
          <t>Contact person</t>
        </is>
      </c>
      <c r="E28" s="24" t="n"/>
      <c r="F28" s="24" t="n"/>
      <c r="G28" s="23" t="inlineStr">
        <is>
          <t>Phone</t>
        </is>
      </c>
      <c r="H28" s="24" t="n"/>
      <c r="I28" s="23" t="inlineStr">
        <is>
          <t>Policy or customer number</t>
        </is>
      </c>
      <c r="J28" s="24" t="n"/>
      <c r="K28" s="24" t="n"/>
      <c r="L28" s="23" t="inlineStr">
        <is>
          <t>Reachable when</t>
        </is>
      </c>
      <c r="M28" s="24" t="n"/>
    </row>
    <row r="29" ht="22" customHeight="1">
      <c r="B29" s="25" t="inlineStr">
        <is>
          <t>Insurer</t>
        </is>
      </c>
      <c r="C29" s="26" t="n"/>
      <c r="D29" s="26" t="n"/>
      <c r="E29" s="26" t="n"/>
      <c r="F29" s="26" t="n"/>
      <c r="G29" s="15" t="n"/>
      <c r="H29" s="15" t="n"/>
      <c r="I29" s="15" t="n"/>
      <c r="J29" s="15" t="n"/>
      <c r="K29" s="15" t="n"/>
      <c r="L29" s="32" t="n"/>
      <c r="M29" s="32" t="n"/>
    </row>
    <row r="30" ht="22" customHeight="1">
      <c r="B30" s="25" t="inlineStr">
        <is>
          <t>Bank</t>
        </is>
      </c>
      <c r="C30" s="26" t="n"/>
      <c r="D30" s="26" t="n"/>
      <c r="E30" s="26" t="n"/>
      <c r="F30" s="26" t="n"/>
      <c r="G30" s="15" t="n"/>
      <c r="H30" s="15" t="n"/>
      <c r="I30" s="15" t="n"/>
      <c r="J30" s="15" t="n"/>
      <c r="K30" s="15" t="n"/>
      <c r="L30" s="32" t="n"/>
      <c r="M30" s="32" t="n"/>
    </row>
    <row r="31" ht="22" customHeight="1">
      <c r="B31" s="25" t="inlineStr">
        <is>
          <t>Accountant</t>
        </is>
      </c>
      <c r="C31" s="26" t="n"/>
      <c r="D31" s="26" t="n"/>
      <c r="E31" s="26" t="n"/>
      <c r="F31" s="26" t="n"/>
      <c r="G31" s="15" t="n"/>
      <c r="H31" s="15" t="n"/>
      <c r="I31" s="15" t="n"/>
      <c r="J31" s="15" t="n"/>
      <c r="K31" s="15" t="n"/>
      <c r="L31" s="32" t="n"/>
      <c r="M31" s="32" t="n"/>
    </row>
    <row r="32" ht="22" customHeight="1">
      <c r="B32" s="25" t="inlineStr">
        <is>
          <t>Lawyer</t>
        </is>
      </c>
      <c r="C32" s="26" t="n"/>
      <c r="D32" s="26" t="n"/>
      <c r="E32" s="26" t="n"/>
      <c r="F32" s="26" t="n"/>
      <c r="G32" s="15" t="n"/>
      <c r="H32" s="15" t="n"/>
      <c r="I32" s="15" t="n"/>
      <c r="J32" s="15" t="n"/>
      <c r="K32" s="15" t="n"/>
      <c r="L32" s="32" t="n"/>
      <c r="M32" s="32" t="n"/>
    </row>
    <row r="33" ht="22" customHeight="1">
      <c r="B33" s="25" t="inlineStr">
        <is>
          <t>IT provider</t>
        </is>
      </c>
      <c r="C33" s="26" t="n"/>
      <c r="D33" s="26" t="n"/>
      <c r="E33" s="26" t="n"/>
      <c r="F33" s="26" t="n"/>
      <c r="G33" s="15" t="n"/>
      <c r="H33" s="15" t="n"/>
      <c r="I33" s="15" t="n"/>
      <c r="J33" s="15" t="n"/>
      <c r="K33" s="15" t="n"/>
      <c r="L33" s="32" t="n"/>
      <c r="M33" s="32" t="n"/>
    </row>
    <row r="34" ht="31.8" customHeight="1">
      <c r="B34" s="25" t="inlineStr">
        <is>
          <t>Hosting (website, email, data)</t>
        </is>
      </c>
      <c r="C34" s="26" t="n"/>
      <c r="D34" s="26" t="n"/>
      <c r="E34" s="26" t="n"/>
      <c r="F34" s="26" t="n"/>
      <c r="G34" s="15" t="n"/>
      <c r="H34" s="15" t="n"/>
      <c r="I34" s="15" t="n"/>
      <c r="J34" s="15" t="n"/>
      <c r="K34" s="15" t="n"/>
      <c r="L34" s="32" t="n"/>
      <c r="M34" s="32" t="n"/>
    </row>
    <row r="35" ht="22" customHeight="1">
      <c r="B35" s="25" t="inlineStr">
        <is>
          <t>Energy supplier</t>
        </is>
      </c>
      <c r="C35" s="26" t="n"/>
      <c r="D35" s="26" t="n"/>
      <c r="E35" s="26" t="n"/>
      <c r="F35" s="26" t="n"/>
      <c r="G35" s="15" t="n"/>
      <c r="H35" s="15" t="n"/>
      <c r="I35" s="15" t="n"/>
      <c r="J35" s="15" t="n"/>
      <c r="K35" s="15" t="n"/>
      <c r="L35" s="32" t="n"/>
      <c r="M35" s="32" t="n"/>
    </row>
    <row r="36" ht="22" customHeight="1">
      <c r="B36" s="33" t="inlineStr">
        <is>
          <t>Other</t>
        </is>
      </c>
      <c r="C36" s="26" t="n"/>
      <c r="D36" s="26" t="n"/>
      <c r="E36" s="26" t="n"/>
      <c r="F36" s="26" t="n"/>
      <c r="G36" s="15" t="n"/>
      <c r="H36" s="15" t="n"/>
      <c r="I36" s="15" t="n"/>
      <c r="J36" s="15" t="n"/>
      <c r="K36" s="15" t="n"/>
      <c r="L36" s="32" t="n"/>
      <c r="M36" s="32" t="n"/>
    </row>
    <row r="37" ht="22" customHeight="1">
      <c r="B37" s="33" t="inlineStr">
        <is>
          <t>Other</t>
        </is>
      </c>
      <c r="C37" s="26" t="n"/>
      <c r="D37" s="26" t="n"/>
      <c r="E37" s="26" t="n"/>
      <c r="F37" s="26" t="n"/>
      <c r="G37" s="15" t="n"/>
      <c r="H37" s="15" t="n"/>
      <c r="I37" s="15" t="n"/>
      <c r="J37" s="15" t="n"/>
      <c r="K37" s="15" t="n"/>
      <c r="L37" s="32" t="n"/>
      <c r="M37" s="32" t="n"/>
    </row>
    <row r="38" ht="22" customHeight="1">
      <c r="B38" s="33" t="inlineStr">
        <is>
          <t>Other</t>
        </is>
      </c>
      <c r="C38" s="26" t="n"/>
      <c r="D38" s="26" t="n"/>
      <c r="E38" s="26" t="n"/>
      <c r="F38" s="26" t="n"/>
      <c r="G38" s="15" t="n"/>
      <c r="H38" s="15" t="n"/>
      <c r="I38" s="15" t="n"/>
      <c r="J38" s="15" t="n"/>
      <c r="K38" s="15" t="n"/>
      <c r="L38" s="32" t="n"/>
      <c r="M38" s="32" t="n"/>
    </row>
    <row r="40" ht="24" customHeight="1">
      <c r="A40" s="34" t="inlineStr">
        <is>
          <t>One printed copy in a drawer, one on your phone (photo or PDF). Read it again once a year, and after any change of bank, insurer or provider.</t>
        </is>
      </c>
      <c r="B40" s="35" t="n"/>
      <c r="C40" s="35" t="n"/>
      <c r="D40" s="35" t="n"/>
      <c r="E40" s="35" t="n"/>
      <c r="F40" s="35" t="n"/>
      <c r="G40" s="35" t="n"/>
      <c r="H40" s="35" t="n"/>
      <c r="I40" s="35" t="n"/>
      <c r="J40" s="35" t="n"/>
      <c r="K40" s="35" t="n"/>
      <c r="L40" s="35" t="n"/>
      <c r="M40" s="35" t="n"/>
    </row>
  </sheetData>
  <sheetProtection selectLockedCells="0" selectUnlockedCells="0" sheet="1" objects="0" insertRows="1" insertHyperlinks="1" autoFilter="1" scenarios="0" formatColumns="0" deleteColumns="1" insertColumns="1" pivotTables="1" deleteRows="1" formatCells="1" formatRows="0" sort="1"/>
  <mergeCells count="94">
    <mergeCell ref="I32:K32"/>
    <mergeCell ref="D11:F11"/>
    <mergeCell ref="L28:M28"/>
    <mergeCell ref="G15:I15"/>
    <mergeCell ref="G24:I24"/>
    <mergeCell ref="D28:F28"/>
    <mergeCell ref="D37:F37"/>
    <mergeCell ref="A40:M40"/>
    <mergeCell ref="D9:F9"/>
    <mergeCell ref="D30:F30"/>
    <mergeCell ref="G16:I16"/>
    <mergeCell ref="G34:H34"/>
    <mergeCell ref="D29:F29"/>
    <mergeCell ref="L29:M29"/>
    <mergeCell ref="L38:M38"/>
    <mergeCell ref="J9:M9"/>
    <mergeCell ref="H5:J5"/>
    <mergeCell ref="G9:I9"/>
    <mergeCell ref="I34:K34"/>
    <mergeCell ref="L31:M31"/>
    <mergeCell ref="C17:M17"/>
    <mergeCell ref="J21:K21"/>
    <mergeCell ref="L21:M21"/>
    <mergeCell ref="I36:K36"/>
    <mergeCell ref="A27:M27"/>
    <mergeCell ref="J23:K23"/>
    <mergeCell ref="A2:M2"/>
    <mergeCell ref="I28:K28"/>
    <mergeCell ref="I37:K37"/>
    <mergeCell ref="A20:M20"/>
    <mergeCell ref="G38:H38"/>
    <mergeCell ref="C5:F5"/>
    <mergeCell ref="L30:M30"/>
    <mergeCell ref="J10:M10"/>
    <mergeCell ref="C4:F4"/>
    <mergeCell ref="G33:H33"/>
    <mergeCell ref="J22:K22"/>
    <mergeCell ref="L22:M22"/>
    <mergeCell ref="G35:H35"/>
    <mergeCell ref="D31:F31"/>
    <mergeCell ref="H4:J4"/>
    <mergeCell ref="J11:M11"/>
    <mergeCell ref="H6:J6"/>
    <mergeCell ref="G10:I10"/>
    <mergeCell ref="A8:M8"/>
    <mergeCell ref="D32:F32"/>
    <mergeCell ref="L32:M32"/>
    <mergeCell ref="D16:F16"/>
    <mergeCell ref="B21:F21"/>
    <mergeCell ref="J24:K24"/>
    <mergeCell ref="L24:M24"/>
    <mergeCell ref="L33:M33"/>
    <mergeCell ref="G37:H37"/>
    <mergeCell ref="B23:F23"/>
    <mergeCell ref="I29:K29"/>
    <mergeCell ref="D33:F33"/>
    <mergeCell ref="I38:K38"/>
    <mergeCell ref="L35:M35"/>
    <mergeCell ref="G22:I22"/>
    <mergeCell ref="A5:B5"/>
    <mergeCell ref="I31:K31"/>
    <mergeCell ref="D35:F35"/>
    <mergeCell ref="G21:I21"/>
    <mergeCell ref="D34:F34"/>
    <mergeCell ref="A4:B4"/>
    <mergeCell ref="G32:H32"/>
    <mergeCell ref="G23:I23"/>
    <mergeCell ref="D36:F36"/>
    <mergeCell ref="J16:M16"/>
    <mergeCell ref="B12:M12"/>
    <mergeCell ref="A14:M14"/>
    <mergeCell ref="G36:H36"/>
    <mergeCell ref="B22:F22"/>
    <mergeCell ref="A1:H1"/>
    <mergeCell ref="L37:M37"/>
    <mergeCell ref="A6:B6"/>
    <mergeCell ref="I33:K33"/>
    <mergeCell ref="G28:H28"/>
    <mergeCell ref="I35:K35"/>
    <mergeCell ref="L23:M23"/>
    <mergeCell ref="D15:F15"/>
    <mergeCell ref="D38:F38"/>
    <mergeCell ref="G30:H30"/>
    <mergeCell ref="J15:M15"/>
    <mergeCell ref="I30:K30"/>
    <mergeCell ref="D10:F10"/>
    <mergeCell ref="G11:I11"/>
    <mergeCell ref="G29:H29"/>
    <mergeCell ref="L34:M34"/>
    <mergeCell ref="B25:M25"/>
    <mergeCell ref="B24:F24"/>
    <mergeCell ref="G31:H31"/>
    <mergeCell ref="B18:M18"/>
    <mergeCell ref="L36:M36"/>
  </mergeCells>
  <conditionalFormatting sqref="K4">
    <cfRule type="expression" priority="1" dxfId="0" stopIfTrue="0">
      <formula>AND($C$6&lt;&gt;"",TODAY()&gt;$C$6+365)</formula>
    </cfRule>
  </conditionalFormatting>
  <dataValidations count="2">
    <dataValidation sqref="C6" showDropDown="0" showInputMessage="0" showErrorMessage="1" allowBlank="1" errorTitle="Date expected" error="Enter a date." type="date" operator="greaterThanOrEqual">
      <formula1>36526</formula1>
    </dataValidation>
    <dataValidation sqref="L22:L24" showDropDown="0" showInputMessage="0" showErrorMessage="1" allowBlank="1" errorTitle="Yes or No" error="Choose Yes or No from the list." type="list">
      <formula1>"Yes,No"</formula1>
    </dataValidation>
  </dataValidations>
  <printOptions horizontalCentered="1"/>
  <pageMargins left="0.4" right="0.4" top="0.5" bottom="0.6" header="0.5" footer="0.5"/>
  <pageSetup orientation="landscape" paperSize="9" fitToHeight="1" fitToWidth="1"/>
  <headerFooter>
    <oddHeader/>
    <oddFooter>&amp;L&amp;"Arial,Regular"&amp;8 &amp;K57534ETudor Hilcu, by THG Conseil&amp;C&amp;"Arial,Regular"&amp;8 &amp;K57534Ethgconseil.fr&amp;R&amp;"Arial,Regular"&amp;8 &amp;K57534E&amp;P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Q40"/>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Critical suppliers</t>
        </is>
      </c>
    </row>
    <row r="2" ht="31.8" customHeight="1">
      <c r="A2" s="13" t="inlineStr">
        <is>
          <t>The suppliers without whom you can no longer deliver to your customers. Start with the five most important; the score and the level are calculated for you. White cells: to fill in. Grey cells: calculated, they update by themselves.</t>
        </is>
      </c>
    </row>
    <row r="3" ht="8" customHeight="1"/>
    <row r="4">
      <c r="A4" s="36" t="inlineStr">
        <is>
          <t>Position at</t>
        </is>
      </c>
      <c r="C4" s="19" t="n"/>
      <c r="D4" s="27" t="inlineStr">
        <is>
          <t>Blank: today.</t>
        </is>
      </c>
      <c r="N4" s="37">
        <f>IF(C4="",TODAY(),C4)</f>
        <v/>
      </c>
    </row>
    <row r="6" ht="17" customHeight="1">
      <c r="A6" s="38" t="inlineStr">
        <is>
          <t>The three most critical</t>
        </is>
      </c>
      <c r="B6" s="4" t="n"/>
      <c r="C6" s="4" t="n"/>
      <c r="D6" s="4" t="n"/>
      <c r="E6" s="4" t="n"/>
      <c r="F6" s="4" t="n"/>
      <c r="G6" s="16" t="inlineStr">
        <is>
          <t>Suppliers listed</t>
        </is>
      </c>
      <c r="K6" s="39">
        <f>COUNTA($B$15:$B$34)</f>
        <v/>
      </c>
    </row>
    <row r="7" ht="17" customHeight="1">
      <c r="A7" s="30" t="n">
        <v>1</v>
      </c>
      <c r="B7" s="17">
        <f>IF(COUNT($Q$15:$Q$34)&lt;1,"",INDEX($B$15:$B$34,MATCH(LARGE($Q$15:$Q$34,1),$Q$15:$Q$34,0)))</f>
        <v/>
      </c>
      <c r="C7" s="40">
        <f>IF(COUNT($Q$15:$Q$34)&lt;1,"No supplier assessed",INDEX($C$15:$C$34,MATCH(LARGE($Q$15:$Q$34,1),$Q$15:$Q$34,0)))</f>
        <v/>
      </c>
      <c r="D7" s="40" t="n"/>
      <c r="E7" s="41">
        <f>IF(COUNT($Q$15:$Q$34)&lt;1,"",INDEX($I$15:$I$34,MATCH(LARGE($Q$15:$Q$34,1),$Q$15:$Q$34,0)))</f>
        <v/>
      </c>
      <c r="F7" s="17">
        <f>IF(COUNT($Q$15:$Q$34)&lt;1,"",INDEX($J$15:$J$34,MATCH(LARGE($Q$15:$Q$34,1),$Q$15:$Q$34,0)))</f>
        <v/>
      </c>
      <c r="G7" s="16" t="inlineStr">
        <is>
          <t>of which critical</t>
        </is>
      </c>
      <c r="K7" s="39">
        <f>COUNTIF($J$15:$J$34,"Critical")</f>
        <v/>
      </c>
    </row>
    <row r="8" ht="17" customHeight="1">
      <c r="A8" s="30" t="n">
        <v>2</v>
      </c>
      <c r="B8" s="17">
        <f>IF(COUNT($Q$15:$Q$34)&lt;2,"",INDEX($B$15:$B$34,MATCH(LARGE($Q$15:$Q$34,2),$Q$15:$Q$34,0)))</f>
        <v/>
      </c>
      <c r="C8" s="40">
        <f>IF(COUNT($Q$15:$Q$34)&lt;2,"",INDEX($C$15:$C$34,MATCH(LARGE($Q$15:$Q$34,2),$Q$15:$Q$34,0)))</f>
        <v/>
      </c>
      <c r="D8" s="40" t="n"/>
      <c r="E8" s="41">
        <f>IF(COUNT($Q$15:$Q$34)&lt;2,"",INDEX($I$15:$I$34,MATCH(LARGE($Q$15:$Q$34,2),$Q$15:$Q$34,0)))</f>
        <v/>
      </c>
      <c r="F8" s="17">
        <f>IF(COUNT($Q$15:$Q$34)&lt;2,"",INDEX($J$15:$J$34,MATCH(LARGE($Q$15:$Q$34,2),$Q$15:$Q$34,0)))</f>
        <v/>
      </c>
      <c r="G8" s="16" t="inlineStr">
        <is>
          <t>of which high</t>
        </is>
      </c>
      <c r="K8" s="39">
        <f>COUNTIF($J$15:$J$34,"High")</f>
        <v/>
      </c>
    </row>
    <row r="9" ht="17" customHeight="1">
      <c r="A9" s="30" t="n">
        <v>3</v>
      </c>
      <c r="B9" s="17">
        <f>IF(COUNT($Q$15:$Q$34)&lt;3,"",INDEX($B$15:$B$34,MATCH(LARGE($Q$15:$Q$34,3),$Q$15:$Q$34,0)))</f>
        <v/>
      </c>
      <c r="C9" s="40">
        <f>IF(COUNT($Q$15:$Q$34)&lt;3,"",INDEX($C$15:$C$34,MATCH(LARGE($Q$15:$Q$34,3),$Q$15:$Q$34,0)))</f>
        <v/>
      </c>
      <c r="D9" s="40" t="n"/>
      <c r="E9" s="41">
        <f>IF(COUNT($Q$15:$Q$34)&lt;3,"",INDEX($I$15:$I$34,MATCH(LARGE($Q$15:$Q$34,3),$Q$15:$Q$34,0)))</f>
        <v/>
      </c>
      <c r="F9" s="17">
        <f>IF(COUNT($Q$15:$Q$34)&lt;3,"",INDEX($J$15:$J$34,MATCH(LARGE($Q$15:$Q$34,3),$Q$15:$Q$34,0)))</f>
        <v/>
      </c>
      <c r="G9" s="16" t="inlineStr">
        <is>
          <t>with no alternative identified</t>
        </is>
      </c>
      <c r="K9" s="39">
        <f>COUNTIF($F$15:$F$34,"No")</f>
        <v/>
      </c>
    </row>
    <row r="10" ht="17" customHeight="1">
      <c r="G10" s="16" t="inlineStr">
        <is>
          <t>review due or undated</t>
        </is>
      </c>
      <c r="K10" s="39">
        <f>COUNTIF($M$15:$M$34,"To review")+COUNTIF($M$15:$M$34,"No date")</f>
        <v/>
      </c>
    </row>
    <row r="11" ht="17" customHeight="1">
      <c r="G11" s="16" t="inlineStr">
        <is>
          <t>Share of your purchases covered</t>
        </is>
      </c>
      <c r="K11" s="42">
        <f>SUM($D$15:$D$34)</f>
        <v/>
      </c>
      <c r="L11" s="43">
        <f>IF($K$11&gt;1,"Above 100%: check the shares","")</f>
        <v/>
      </c>
      <c r="M11" s="43" t="n"/>
    </row>
    <row r="13" ht="20" customHeight="1">
      <c r="A13" s="21" t="inlineStr">
        <is>
          <t>Your suppliers</t>
        </is>
      </c>
      <c r="B13" s="22" t="n"/>
      <c r="C13" s="22" t="n"/>
      <c r="D13" s="22" t="n"/>
      <c r="E13" s="22" t="n"/>
      <c r="F13" s="22" t="n"/>
      <c r="G13" s="22" t="n"/>
      <c r="H13" s="22" t="n"/>
      <c r="I13" s="22" t="n"/>
      <c r="J13" s="22" t="n"/>
      <c r="K13" s="22" t="n"/>
      <c r="L13" s="22" t="n"/>
      <c r="M13" s="22" t="n"/>
    </row>
    <row r="14" ht="50" customHeight="1">
      <c r="A14" s="23" t="inlineStr">
        <is>
          <t>No.</t>
        </is>
      </c>
      <c r="B14" s="23" t="inlineStr">
        <is>
          <t>Supplier</t>
        </is>
      </c>
      <c r="C14" s="23" t="inlineStr">
        <is>
          <t>What they supply</t>
        </is>
      </c>
      <c r="D14" s="23" t="inlineStr">
        <is>
          <t>Share of your purchases</t>
        </is>
      </c>
      <c r="E14" s="23" t="inlineStr">
        <is>
          <t>Time to replace (weeks)</t>
        </is>
      </c>
      <c r="F14" s="23" t="inlineStr">
        <is>
          <t>Alternative identified</t>
        </is>
      </c>
      <c r="G14" s="23" t="inlineStr">
        <is>
          <t>Safety stock (days)</t>
        </is>
      </c>
      <c r="H14" s="23" t="inlineStr">
        <is>
          <t>D × R × C</t>
        </is>
      </c>
      <c r="I14" s="23" t="inlineStr">
        <is>
          <t>Score</t>
        </is>
      </c>
      <c r="J14" s="23" t="inlineStr">
        <is>
          <t>Level</t>
        </is>
      </c>
      <c r="K14" s="23" t="inlineStr">
        <is>
          <t>Plan B</t>
        </is>
      </c>
      <c r="L14" s="23" t="inlineStr">
        <is>
          <t>Last review</t>
        </is>
      </c>
      <c r="M14" s="23" t="inlineStr">
        <is>
          <t>Review</t>
        </is>
      </c>
    </row>
    <row r="15" ht="20" customHeight="1">
      <c r="A15" s="44" t="n">
        <v>1</v>
      </c>
      <c r="B15" s="26" t="n"/>
      <c r="C15" s="26" t="n"/>
      <c r="D15" s="45" t="n"/>
      <c r="E15" s="46" t="n"/>
      <c r="F15" s="31" t="n"/>
      <c r="G15" s="46" t="n"/>
      <c r="H15" s="47">
        <f>IF(ISNUMBER(I15),N15&amp;" × "&amp;O15&amp;" × "&amp;P15,"")</f>
        <v/>
      </c>
      <c r="I15" s="48">
        <f>IF(AND(B15&lt;&gt;"",ISNUMBER(N15),ISNUMBER(O15),ISNUMBER(P15)),N15*O15*P15,"")</f>
        <v/>
      </c>
      <c r="J15" s="17">
        <f>IF(B15="","",IF(ISNUMBER(I15),IF(I15&gt;=24,"Critical",IF(I15&gt;=12,"High",IF(I15&gt;=6,"Moderate","Low"))),"To complete"))</f>
        <v/>
      </c>
      <c r="K15" s="32" t="n"/>
      <c r="L15" s="19" t="n"/>
      <c r="M15" s="40">
        <f>IF(B15="","",IF(L15="","No date",IF($N$4-L15&gt;365,"To review","Up to date")))</f>
        <v/>
      </c>
      <c r="N15" s="37">
        <f>IF(ISNUMBER(D15),IF(D15&gt;=0.3,4,IF(D15&gt;=0.15,3,IF(D15&gt;=0.05,2,1))),"")</f>
        <v/>
      </c>
      <c r="O15" s="37">
        <f>IF(ISNUMBER(E15),IF(E15&lt;=2,1,IF(E15&lt;=8,2,IF(E15&lt;=26,3,4))),"")</f>
        <v/>
      </c>
      <c r="P15" s="37">
        <f>IF(F15="Yes",1,IF(F15="No",IF(N(G15)&gt;=7*N(E15),2,3),""))</f>
        <v/>
      </c>
      <c r="Q15" s="37">
        <f>IF(ISNUMBER(I15),I15-ROW()/10000,"")</f>
        <v/>
      </c>
    </row>
    <row r="16" ht="20" customHeight="1">
      <c r="A16" s="44" t="n">
        <v>2</v>
      </c>
      <c r="B16" s="26" t="n"/>
      <c r="C16" s="26" t="n"/>
      <c r="D16" s="45" t="n"/>
      <c r="E16" s="46" t="n"/>
      <c r="F16" s="31" t="n"/>
      <c r="G16" s="46" t="n"/>
      <c r="H16" s="47">
        <f>IF(ISNUMBER(I16),N16&amp;" × "&amp;O16&amp;" × "&amp;P16,"")</f>
        <v/>
      </c>
      <c r="I16" s="48">
        <f>IF(AND(B16&lt;&gt;"",ISNUMBER(N16),ISNUMBER(O16),ISNUMBER(P16)),N16*O16*P16,"")</f>
        <v/>
      </c>
      <c r="J16" s="17">
        <f>IF(B16="","",IF(ISNUMBER(I16),IF(I16&gt;=24,"Critical",IF(I16&gt;=12,"High",IF(I16&gt;=6,"Moderate","Low"))),"To complete"))</f>
        <v/>
      </c>
      <c r="K16" s="32" t="n"/>
      <c r="L16" s="19" t="n"/>
      <c r="M16" s="40">
        <f>IF(B16="","",IF(L16="","No date",IF($N$4-L16&gt;365,"To review","Up to date")))</f>
        <v/>
      </c>
      <c r="N16" s="37">
        <f>IF(ISNUMBER(D16),IF(D16&gt;=0.3,4,IF(D16&gt;=0.15,3,IF(D16&gt;=0.05,2,1))),"")</f>
        <v/>
      </c>
      <c r="O16" s="37">
        <f>IF(ISNUMBER(E16),IF(E16&lt;=2,1,IF(E16&lt;=8,2,IF(E16&lt;=26,3,4))),"")</f>
        <v/>
      </c>
      <c r="P16" s="37">
        <f>IF(F16="Yes",1,IF(F16="No",IF(N(G16)&gt;=7*N(E16),2,3),""))</f>
        <v/>
      </c>
      <c r="Q16" s="37">
        <f>IF(ISNUMBER(I16),I16-ROW()/10000,"")</f>
        <v/>
      </c>
    </row>
    <row r="17" ht="20" customHeight="1">
      <c r="A17" s="44" t="n">
        <v>3</v>
      </c>
      <c r="B17" s="26" t="n"/>
      <c r="C17" s="26" t="n"/>
      <c r="D17" s="45" t="n"/>
      <c r="E17" s="46" t="n"/>
      <c r="F17" s="31" t="n"/>
      <c r="G17" s="46" t="n"/>
      <c r="H17" s="47">
        <f>IF(ISNUMBER(I17),N17&amp;" × "&amp;O17&amp;" × "&amp;P17,"")</f>
        <v/>
      </c>
      <c r="I17" s="48">
        <f>IF(AND(B17&lt;&gt;"",ISNUMBER(N17),ISNUMBER(O17),ISNUMBER(P17)),N17*O17*P17,"")</f>
        <v/>
      </c>
      <c r="J17" s="17">
        <f>IF(B17="","",IF(ISNUMBER(I17),IF(I17&gt;=24,"Critical",IF(I17&gt;=12,"High",IF(I17&gt;=6,"Moderate","Low"))),"To complete"))</f>
        <v/>
      </c>
      <c r="K17" s="32" t="n"/>
      <c r="L17" s="19" t="n"/>
      <c r="M17" s="40">
        <f>IF(B17="","",IF(L17="","No date",IF($N$4-L17&gt;365,"To review","Up to date")))</f>
        <v/>
      </c>
      <c r="N17" s="37">
        <f>IF(ISNUMBER(D17),IF(D17&gt;=0.3,4,IF(D17&gt;=0.15,3,IF(D17&gt;=0.05,2,1))),"")</f>
        <v/>
      </c>
      <c r="O17" s="37">
        <f>IF(ISNUMBER(E17),IF(E17&lt;=2,1,IF(E17&lt;=8,2,IF(E17&lt;=26,3,4))),"")</f>
        <v/>
      </c>
      <c r="P17" s="37">
        <f>IF(F17="Yes",1,IF(F17="No",IF(N(G17)&gt;=7*N(E17),2,3),""))</f>
        <v/>
      </c>
      <c r="Q17" s="37">
        <f>IF(ISNUMBER(I17),I17-ROW()/10000,"")</f>
        <v/>
      </c>
    </row>
    <row r="18" ht="20" customHeight="1">
      <c r="A18" s="44" t="n">
        <v>4</v>
      </c>
      <c r="B18" s="26" t="n"/>
      <c r="C18" s="26" t="n"/>
      <c r="D18" s="45" t="n"/>
      <c r="E18" s="46" t="n"/>
      <c r="F18" s="31" t="n"/>
      <c r="G18" s="46" t="n"/>
      <c r="H18" s="47">
        <f>IF(ISNUMBER(I18),N18&amp;" × "&amp;O18&amp;" × "&amp;P18,"")</f>
        <v/>
      </c>
      <c r="I18" s="48">
        <f>IF(AND(B18&lt;&gt;"",ISNUMBER(N18),ISNUMBER(O18),ISNUMBER(P18)),N18*O18*P18,"")</f>
        <v/>
      </c>
      <c r="J18" s="17">
        <f>IF(B18="","",IF(ISNUMBER(I18),IF(I18&gt;=24,"Critical",IF(I18&gt;=12,"High",IF(I18&gt;=6,"Moderate","Low"))),"To complete"))</f>
        <v/>
      </c>
      <c r="K18" s="32" t="n"/>
      <c r="L18" s="19" t="n"/>
      <c r="M18" s="40">
        <f>IF(B18="","",IF(L18="","No date",IF($N$4-L18&gt;365,"To review","Up to date")))</f>
        <v/>
      </c>
      <c r="N18" s="37">
        <f>IF(ISNUMBER(D18),IF(D18&gt;=0.3,4,IF(D18&gt;=0.15,3,IF(D18&gt;=0.05,2,1))),"")</f>
        <v/>
      </c>
      <c r="O18" s="37">
        <f>IF(ISNUMBER(E18),IF(E18&lt;=2,1,IF(E18&lt;=8,2,IF(E18&lt;=26,3,4))),"")</f>
        <v/>
      </c>
      <c r="P18" s="37">
        <f>IF(F18="Yes",1,IF(F18="No",IF(N(G18)&gt;=7*N(E18),2,3),""))</f>
        <v/>
      </c>
      <c r="Q18" s="37">
        <f>IF(ISNUMBER(I18),I18-ROW()/10000,"")</f>
        <v/>
      </c>
    </row>
    <row r="19" ht="20" customHeight="1">
      <c r="A19" s="44" t="n">
        <v>5</v>
      </c>
      <c r="B19" s="26" t="n"/>
      <c r="C19" s="26" t="n"/>
      <c r="D19" s="45" t="n"/>
      <c r="E19" s="46" t="n"/>
      <c r="F19" s="31" t="n"/>
      <c r="G19" s="46" t="n"/>
      <c r="H19" s="47">
        <f>IF(ISNUMBER(I19),N19&amp;" × "&amp;O19&amp;" × "&amp;P19,"")</f>
        <v/>
      </c>
      <c r="I19" s="48">
        <f>IF(AND(B19&lt;&gt;"",ISNUMBER(N19),ISNUMBER(O19),ISNUMBER(P19)),N19*O19*P19,"")</f>
        <v/>
      </c>
      <c r="J19" s="17">
        <f>IF(B19="","",IF(ISNUMBER(I19),IF(I19&gt;=24,"Critical",IF(I19&gt;=12,"High",IF(I19&gt;=6,"Moderate","Low"))),"To complete"))</f>
        <v/>
      </c>
      <c r="K19" s="32" t="n"/>
      <c r="L19" s="19" t="n"/>
      <c r="M19" s="40">
        <f>IF(B19="","",IF(L19="","No date",IF($N$4-L19&gt;365,"To review","Up to date")))</f>
        <v/>
      </c>
      <c r="N19" s="37">
        <f>IF(ISNUMBER(D19),IF(D19&gt;=0.3,4,IF(D19&gt;=0.15,3,IF(D19&gt;=0.05,2,1))),"")</f>
        <v/>
      </c>
      <c r="O19" s="37">
        <f>IF(ISNUMBER(E19),IF(E19&lt;=2,1,IF(E19&lt;=8,2,IF(E19&lt;=26,3,4))),"")</f>
        <v/>
      </c>
      <c r="P19" s="37">
        <f>IF(F19="Yes",1,IF(F19="No",IF(N(G19)&gt;=7*N(E19),2,3),""))</f>
        <v/>
      </c>
      <c r="Q19" s="37">
        <f>IF(ISNUMBER(I19),I19-ROW()/10000,"")</f>
        <v/>
      </c>
    </row>
    <row r="20" ht="20" customHeight="1">
      <c r="A20" s="44" t="n">
        <v>6</v>
      </c>
      <c r="B20" s="26" t="n"/>
      <c r="C20" s="26" t="n"/>
      <c r="D20" s="45" t="n"/>
      <c r="E20" s="46" t="n"/>
      <c r="F20" s="31" t="n"/>
      <c r="G20" s="46" t="n"/>
      <c r="H20" s="47">
        <f>IF(ISNUMBER(I20),N20&amp;" × "&amp;O20&amp;" × "&amp;P20,"")</f>
        <v/>
      </c>
      <c r="I20" s="48">
        <f>IF(AND(B20&lt;&gt;"",ISNUMBER(N20),ISNUMBER(O20),ISNUMBER(P20)),N20*O20*P20,"")</f>
        <v/>
      </c>
      <c r="J20" s="17">
        <f>IF(B20="","",IF(ISNUMBER(I20),IF(I20&gt;=24,"Critical",IF(I20&gt;=12,"High",IF(I20&gt;=6,"Moderate","Low"))),"To complete"))</f>
        <v/>
      </c>
      <c r="K20" s="32" t="n"/>
      <c r="L20" s="19" t="n"/>
      <c r="M20" s="40">
        <f>IF(B20="","",IF(L20="","No date",IF($N$4-L20&gt;365,"To review","Up to date")))</f>
        <v/>
      </c>
      <c r="N20" s="37">
        <f>IF(ISNUMBER(D20),IF(D20&gt;=0.3,4,IF(D20&gt;=0.15,3,IF(D20&gt;=0.05,2,1))),"")</f>
        <v/>
      </c>
      <c r="O20" s="37">
        <f>IF(ISNUMBER(E20),IF(E20&lt;=2,1,IF(E20&lt;=8,2,IF(E20&lt;=26,3,4))),"")</f>
        <v/>
      </c>
      <c r="P20" s="37">
        <f>IF(F20="Yes",1,IF(F20="No",IF(N(G20)&gt;=7*N(E20),2,3),""))</f>
        <v/>
      </c>
      <c r="Q20" s="37">
        <f>IF(ISNUMBER(I20),I20-ROW()/10000,"")</f>
        <v/>
      </c>
    </row>
    <row r="21" ht="20" customHeight="1">
      <c r="A21" s="44" t="n">
        <v>7</v>
      </c>
      <c r="B21" s="26" t="n"/>
      <c r="C21" s="26" t="n"/>
      <c r="D21" s="45" t="n"/>
      <c r="E21" s="46" t="n"/>
      <c r="F21" s="31" t="n"/>
      <c r="G21" s="46" t="n"/>
      <c r="H21" s="47">
        <f>IF(ISNUMBER(I21),N21&amp;" × "&amp;O21&amp;" × "&amp;P21,"")</f>
        <v/>
      </c>
      <c r="I21" s="48">
        <f>IF(AND(B21&lt;&gt;"",ISNUMBER(N21),ISNUMBER(O21),ISNUMBER(P21)),N21*O21*P21,"")</f>
        <v/>
      </c>
      <c r="J21" s="17">
        <f>IF(B21="","",IF(ISNUMBER(I21),IF(I21&gt;=24,"Critical",IF(I21&gt;=12,"High",IF(I21&gt;=6,"Moderate","Low"))),"To complete"))</f>
        <v/>
      </c>
      <c r="K21" s="32" t="n"/>
      <c r="L21" s="19" t="n"/>
      <c r="M21" s="40">
        <f>IF(B21="","",IF(L21="","No date",IF($N$4-L21&gt;365,"To review","Up to date")))</f>
        <v/>
      </c>
      <c r="N21" s="37">
        <f>IF(ISNUMBER(D21),IF(D21&gt;=0.3,4,IF(D21&gt;=0.15,3,IF(D21&gt;=0.05,2,1))),"")</f>
        <v/>
      </c>
      <c r="O21" s="37">
        <f>IF(ISNUMBER(E21),IF(E21&lt;=2,1,IF(E21&lt;=8,2,IF(E21&lt;=26,3,4))),"")</f>
        <v/>
      </c>
      <c r="P21" s="37">
        <f>IF(F21="Yes",1,IF(F21="No",IF(N(G21)&gt;=7*N(E21),2,3),""))</f>
        <v/>
      </c>
      <c r="Q21" s="37">
        <f>IF(ISNUMBER(I21),I21-ROW()/10000,"")</f>
        <v/>
      </c>
    </row>
    <row r="22" ht="20" customHeight="1">
      <c r="A22" s="44" t="n">
        <v>8</v>
      </c>
      <c r="B22" s="26" t="n"/>
      <c r="C22" s="26" t="n"/>
      <c r="D22" s="45" t="n"/>
      <c r="E22" s="46" t="n"/>
      <c r="F22" s="31" t="n"/>
      <c r="G22" s="46" t="n"/>
      <c r="H22" s="47">
        <f>IF(ISNUMBER(I22),N22&amp;" × "&amp;O22&amp;" × "&amp;P22,"")</f>
        <v/>
      </c>
      <c r="I22" s="48">
        <f>IF(AND(B22&lt;&gt;"",ISNUMBER(N22),ISNUMBER(O22),ISNUMBER(P22)),N22*O22*P22,"")</f>
        <v/>
      </c>
      <c r="J22" s="17">
        <f>IF(B22="","",IF(ISNUMBER(I22),IF(I22&gt;=24,"Critical",IF(I22&gt;=12,"High",IF(I22&gt;=6,"Moderate","Low"))),"To complete"))</f>
        <v/>
      </c>
      <c r="K22" s="32" t="n"/>
      <c r="L22" s="19" t="n"/>
      <c r="M22" s="40">
        <f>IF(B22="","",IF(L22="","No date",IF($N$4-L22&gt;365,"To review","Up to date")))</f>
        <v/>
      </c>
      <c r="N22" s="37">
        <f>IF(ISNUMBER(D22),IF(D22&gt;=0.3,4,IF(D22&gt;=0.15,3,IF(D22&gt;=0.05,2,1))),"")</f>
        <v/>
      </c>
      <c r="O22" s="37">
        <f>IF(ISNUMBER(E22),IF(E22&lt;=2,1,IF(E22&lt;=8,2,IF(E22&lt;=26,3,4))),"")</f>
        <v/>
      </c>
      <c r="P22" s="37">
        <f>IF(F22="Yes",1,IF(F22="No",IF(N(G22)&gt;=7*N(E22),2,3),""))</f>
        <v/>
      </c>
      <c r="Q22" s="37">
        <f>IF(ISNUMBER(I22),I22-ROW()/10000,"")</f>
        <v/>
      </c>
    </row>
    <row r="23" ht="20" customHeight="1">
      <c r="A23" s="44" t="n">
        <v>9</v>
      </c>
      <c r="B23" s="26" t="n"/>
      <c r="C23" s="26" t="n"/>
      <c r="D23" s="45" t="n"/>
      <c r="E23" s="46" t="n"/>
      <c r="F23" s="31" t="n"/>
      <c r="G23" s="46" t="n"/>
      <c r="H23" s="47">
        <f>IF(ISNUMBER(I23),N23&amp;" × "&amp;O23&amp;" × "&amp;P23,"")</f>
        <v/>
      </c>
      <c r="I23" s="48">
        <f>IF(AND(B23&lt;&gt;"",ISNUMBER(N23),ISNUMBER(O23),ISNUMBER(P23)),N23*O23*P23,"")</f>
        <v/>
      </c>
      <c r="J23" s="17">
        <f>IF(B23="","",IF(ISNUMBER(I23),IF(I23&gt;=24,"Critical",IF(I23&gt;=12,"High",IF(I23&gt;=6,"Moderate","Low"))),"To complete"))</f>
        <v/>
      </c>
      <c r="K23" s="32" t="n"/>
      <c r="L23" s="19" t="n"/>
      <c r="M23" s="40">
        <f>IF(B23="","",IF(L23="","No date",IF($N$4-L23&gt;365,"To review","Up to date")))</f>
        <v/>
      </c>
      <c r="N23" s="37">
        <f>IF(ISNUMBER(D23),IF(D23&gt;=0.3,4,IF(D23&gt;=0.15,3,IF(D23&gt;=0.05,2,1))),"")</f>
        <v/>
      </c>
      <c r="O23" s="37">
        <f>IF(ISNUMBER(E23),IF(E23&lt;=2,1,IF(E23&lt;=8,2,IF(E23&lt;=26,3,4))),"")</f>
        <v/>
      </c>
      <c r="P23" s="37">
        <f>IF(F23="Yes",1,IF(F23="No",IF(N(G23)&gt;=7*N(E23),2,3),""))</f>
        <v/>
      </c>
      <c r="Q23" s="37">
        <f>IF(ISNUMBER(I23),I23-ROW()/10000,"")</f>
        <v/>
      </c>
    </row>
    <row r="24" ht="20" customHeight="1">
      <c r="A24" s="44" t="n">
        <v>10</v>
      </c>
      <c r="B24" s="26" t="n"/>
      <c r="C24" s="26" t="n"/>
      <c r="D24" s="45" t="n"/>
      <c r="E24" s="46" t="n"/>
      <c r="F24" s="31" t="n"/>
      <c r="G24" s="46" t="n"/>
      <c r="H24" s="47">
        <f>IF(ISNUMBER(I24),N24&amp;" × "&amp;O24&amp;" × "&amp;P24,"")</f>
        <v/>
      </c>
      <c r="I24" s="48">
        <f>IF(AND(B24&lt;&gt;"",ISNUMBER(N24),ISNUMBER(O24),ISNUMBER(P24)),N24*O24*P24,"")</f>
        <v/>
      </c>
      <c r="J24" s="17">
        <f>IF(B24="","",IF(ISNUMBER(I24),IF(I24&gt;=24,"Critical",IF(I24&gt;=12,"High",IF(I24&gt;=6,"Moderate","Low"))),"To complete"))</f>
        <v/>
      </c>
      <c r="K24" s="32" t="n"/>
      <c r="L24" s="19" t="n"/>
      <c r="M24" s="40">
        <f>IF(B24="","",IF(L24="","No date",IF($N$4-L24&gt;365,"To review","Up to date")))</f>
        <v/>
      </c>
      <c r="N24" s="37">
        <f>IF(ISNUMBER(D24),IF(D24&gt;=0.3,4,IF(D24&gt;=0.15,3,IF(D24&gt;=0.05,2,1))),"")</f>
        <v/>
      </c>
      <c r="O24" s="37">
        <f>IF(ISNUMBER(E24),IF(E24&lt;=2,1,IF(E24&lt;=8,2,IF(E24&lt;=26,3,4))),"")</f>
        <v/>
      </c>
      <c r="P24" s="37">
        <f>IF(F24="Yes",1,IF(F24="No",IF(N(G24)&gt;=7*N(E24),2,3),""))</f>
        <v/>
      </c>
      <c r="Q24" s="37">
        <f>IF(ISNUMBER(I24),I24-ROW()/10000,"")</f>
        <v/>
      </c>
    </row>
    <row r="25" ht="20" customHeight="1">
      <c r="A25" s="44" t="n">
        <v>11</v>
      </c>
      <c r="B25" s="26" t="n"/>
      <c r="C25" s="26" t="n"/>
      <c r="D25" s="45" t="n"/>
      <c r="E25" s="46" t="n"/>
      <c r="F25" s="31" t="n"/>
      <c r="G25" s="46" t="n"/>
      <c r="H25" s="47">
        <f>IF(ISNUMBER(I25),N25&amp;" × "&amp;O25&amp;" × "&amp;P25,"")</f>
        <v/>
      </c>
      <c r="I25" s="48">
        <f>IF(AND(B25&lt;&gt;"",ISNUMBER(N25),ISNUMBER(O25),ISNUMBER(P25)),N25*O25*P25,"")</f>
        <v/>
      </c>
      <c r="J25" s="17">
        <f>IF(B25="","",IF(ISNUMBER(I25),IF(I25&gt;=24,"Critical",IF(I25&gt;=12,"High",IF(I25&gt;=6,"Moderate","Low"))),"To complete"))</f>
        <v/>
      </c>
      <c r="K25" s="32" t="n"/>
      <c r="L25" s="19" t="n"/>
      <c r="M25" s="40">
        <f>IF(B25="","",IF(L25="","No date",IF($N$4-L25&gt;365,"To review","Up to date")))</f>
        <v/>
      </c>
      <c r="N25" s="37">
        <f>IF(ISNUMBER(D25),IF(D25&gt;=0.3,4,IF(D25&gt;=0.15,3,IF(D25&gt;=0.05,2,1))),"")</f>
        <v/>
      </c>
      <c r="O25" s="37">
        <f>IF(ISNUMBER(E25),IF(E25&lt;=2,1,IF(E25&lt;=8,2,IF(E25&lt;=26,3,4))),"")</f>
        <v/>
      </c>
      <c r="P25" s="37">
        <f>IF(F25="Yes",1,IF(F25="No",IF(N(G25)&gt;=7*N(E25),2,3),""))</f>
        <v/>
      </c>
      <c r="Q25" s="37">
        <f>IF(ISNUMBER(I25),I25-ROW()/10000,"")</f>
        <v/>
      </c>
    </row>
    <row r="26" ht="20" customHeight="1">
      <c r="A26" s="44" t="n">
        <v>12</v>
      </c>
      <c r="B26" s="26" t="n"/>
      <c r="C26" s="26" t="n"/>
      <c r="D26" s="45" t="n"/>
      <c r="E26" s="46" t="n"/>
      <c r="F26" s="31" t="n"/>
      <c r="G26" s="46" t="n"/>
      <c r="H26" s="47">
        <f>IF(ISNUMBER(I26),N26&amp;" × "&amp;O26&amp;" × "&amp;P26,"")</f>
        <v/>
      </c>
      <c r="I26" s="48">
        <f>IF(AND(B26&lt;&gt;"",ISNUMBER(N26),ISNUMBER(O26),ISNUMBER(P26)),N26*O26*P26,"")</f>
        <v/>
      </c>
      <c r="J26" s="17">
        <f>IF(B26="","",IF(ISNUMBER(I26),IF(I26&gt;=24,"Critical",IF(I26&gt;=12,"High",IF(I26&gt;=6,"Moderate","Low"))),"To complete"))</f>
        <v/>
      </c>
      <c r="K26" s="32" t="n"/>
      <c r="L26" s="19" t="n"/>
      <c r="M26" s="40">
        <f>IF(B26="","",IF(L26="","No date",IF($N$4-L26&gt;365,"To review","Up to date")))</f>
        <v/>
      </c>
      <c r="N26" s="37">
        <f>IF(ISNUMBER(D26),IF(D26&gt;=0.3,4,IF(D26&gt;=0.15,3,IF(D26&gt;=0.05,2,1))),"")</f>
        <v/>
      </c>
      <c r="O26" s="37">
        <f>IF(ISNUMBER(E26),IF(E26&lt;=2,1,IF(E26&lt;=8,2,IF(E26&lt;=26,3,4))),"")</f>
        <v/>
      </c>
      <c r="P26" s="37">
        <f>IF(F26="Yes",1,IF(F26="No",IF(N(G26)&gt;=7*N(E26),2,3),""))</f>
        <v/>
      </c>
      <c r="Q26" s="37">
        <f>IF(ISNUMBER(I26),I26-ROW()/10000,"")</f>
        <v/>
      </c>
    </row>
    <row r="27" ht="20" customHeight="1">
      <c r="A27" s="44" t="n">
        <v>13</v>
      </c>
      <c r="B27" s="26" t="n"/>
      <c r="C27" s="26" t="n"/>
      <c r="D27" s="45" t="n"/>
      <c r="E27" s="46" t="n"/>
      <c r="F27" s="31" t="n"/>
      <c r="G27" s="46" t="n"/>
      <c r="H27" s="47">
        <f>IF(ISNUMBER(I27),N27&amp;" × "&amp;O27&amp;" × "&amp;P27,"")</f>
        <v/>
      </c>
      <c r="I27" s="48">
        <f>IF(AND(B27&lt;&gt;"",ISNUMBER(N27),ISNUMBER(O27),ISNUMBER(P27)),N27*O27*P27,"")</f>
        <v/>
      </c>
      <c r="J27" s="17">
        <f>IF(B27="","",IF(ISNUMBER(I27),IF(I27&gt;=24,"Critical",IF(I27&gt;=12,"High",IF(I27&gt;=6,"Moderate","Low"))),"To complete"))</f>
        <v/>
      </c>
      <c r="K27" s="32" t="n"/>
      <c r="L27" s="19" t="n"/>
      <c r="M27" s="40">
        <f>IF(B27="","",IF(L27="","No date",IF($N$4-L27&gt;365,"To review","Up to date")))</f>
        <v/>
      </c>
      <c r="N27" s="37">
        <f>IF(ISNUMBER(D27),IF(D27&gt;=0.3,4,IF(D27&gt;=0.15,3,IF(D27&gt;=0.05,2,1))),"")</f>
        <v/>
      </c>
      <c r="O27" s="37">
        <f>IF(ISNUMBER(E27),IF(E27&lt;=2,1,IF(E27&lt;=8,2,IF(E27&lt;=26,3,4))),"")</f>
        <v/>
      </c>
      <c r="P27" s="37">
        <f>IF(F27="Yes",1,IF(F27="No",IF(N(G27)&gt;=7*N(E27),2,3),""))</f>
        <v/>
      </c>
      <c r="Q27" s="37">
        <f>IF(ISNUMBER(I27),I27-ROW()/10000,"")</f>
        <v/>
      </c>
    </row>
    <row r="28" ht="20" customHeight="1">
      <c r="A28" s="44" t="n">
        <v>14</v>
      </c>
      <c r="B28" s="26" t="n"/>
      <c r="C28" s="26" t="n"/>
      <c r="D28" s="45" t="n"/>
      <c r="E28" s="46" t="n"/>
      <c r="F28" s="31" t="n"/>
      <c r="G28" s="46" t="n"/>
      <c r="H28" s="47">
        <f>IF(ISNUMBER(I28),N28&amp;" × "&amp;O28&amp;" × "&amp;P28,"")</f>
        <v/>
      </c>
      <c r="I28" s="48">
        <f>IF(AND(B28&lt;&gt;"",ISNUMBER(N28),ISNUMBER(O28),ISNUMBER(P28)),N28*O28*P28,"")</f>
        <v/>
      </c>
      <c r="J28" s="17">
        <f>IF(B28="","",IF(ISNUMBER(I28),IF(I28&gt;=24,"Critical",IF(I28&gt;=12,"High",IF(I28&gt;=6,"Moderate","Low"))),"To complete"))</f>
        <v/>
      </c>
      <c r="K28" s="32" t="n"/>
      <c r="L28" s="19" t="n"/>
      <c r="M28" s="40">
        <f>IF(B28="","",IF(L28="","No date",IF($N$4-L28&gt;365,"To review","Up to date")))</f>
        <v/>
      </c>
      <c r="N28" s="37">
        <f>IF(ISNUMBER(D28),IF(D28&gt;=0.3,4,IF(D28&gt;=0.15,3,IF(D28&gt;=0.05,2,1))),"")</f>
        <v/>
      </c>
      <c r="O28" s="37">
        <f>IF(ISNUMBER(E28),IF(E28&lt;=2,1,IF(E28&lt;=8,2,IF(E28&lt;=26,3,4))),"")</f>
        <v/>
      </c>
      <c r="P28" s="37">
        <f>IF(F28="Yes",1,IF(F28="No",IF(N(G28)&gt;=7*N(E28),2,3),""))</f>
        <v/>
      </c>
      <c r="Q28" s="37">
        <f>IF(ISNUMBER(I28),I28-ROW()/10000,"")</f>
        <v/>
      </c>
    </row>
    <row r="29" ht="20" customHeight="1">
      <c r="A29" s="44" t="n">
        <v>15</v>
      </c>
      <c r="B29" s="26" t="n"/>
      <c r="C29" s="26" t="n"/>
      <c r="D29" s="45" t="n"/>
      <c r="E29" s="46" t="n"/>
      <c r="F29" s="31" t="n"/>
      <c r="G29" s="46" t="n"/>
      <c r="H29" s="47">
        <f>IF(ISNUMBER(I29),N29&amp;" × "&amp;O29&amp;" × "&amp;P29,"")</f>
        <v/>
      </c>
      <c r="I29" s="48">
        <f>IF(AND(B29&lt;&gt;"",ISNUMBER(N29),ISNUMBER(O29),ISNUMBER(P29)),N29*O29*P29,"")</f>
        <v/>
      </c>
      <c r="J29" s="17">
        <f>IF(B29="","",IF(ISNUMBER(I29),IF(I29&gt;=24,"Critical",IF(I29&gt;=12,"High",IF(I29&gt;=6,"Moderate","Low"))),"To complete"))</f>
        <v/>
      </c>
      <c r="K29" s="32" t="n"/>
      <c r="L29" s="19" t="n"/>
      <c r="M29" s="40">
        <f>IF(B29="","",IF(L29="","No date",IF($N$4-L29&gt;365,"To review","Up to date")))</f>
        <v/>
      </c>
      <c r="N29" s="37">
        <f>IF(ISNUMBER(D29),IF(D29&gt;=0.3,4,IF(D29&gt;=0.15,3,IF(D29&gt;=0.05,2,1))),"")</f>
        <v/>
      </c>
      <c r="O29" s="37">
        <f>IF(ISNUMBER(E29),IF(E29&lt;=2,1,IF(E29&lt;=8,2,IF(E29&lt;=26,3,4))),"")</f>
        <v/>
      </c>
      <c r="P29" s="37">
        <f>IF(F29="Yes",1,IF(F29="No",IF(N(G29)&gt;=7*N(E29),2,3),""))</f>
        <v/>
      </c>
      <c r="Q29" s="37">
        <f>IF(ISNUMBER(I29),I29-ROW()/10000,"")</f>
        <v/>
      </c>
    </row>
    <row r="30" ht="20" customHeight="1">
      <c r="A30" s="44" t="n">
        <v>16</v>
      </c>
      <c r="B30" s="26" t="n"/>
      <c r="C30" s="26" t="n"/>
      <c r="D30" s="45" t="n"/>
      <c r="E30" s="46" t="n"/>
      <c r="F30" s="31" t="n"/>
      <c r="G30" s="46" t="n"/>
      <c r="H30" s="47">
        <f>IF(ISNUMBER(I30),N30&amp;" × "&amp;O30&amp;" × "&amp;P30,"")</f>
        <v/>
      </c>
      <c r="I30" s="48">
        <f>IF(AND(B30&lt;&gt;"",ISNUMBER(N30),ISNUMBER(O30),ISNUMBER(P30)),N30*O30*P30,"")</f>
        <v/>
      </c>
      <c r="J30" s="17">
        <f>IF(B30="","",IF(ISNUMBER(I30),IF(I30&gt;=24,"Critical",IF(I30&gt;=12,"High",IF(I30&gt;=6,"Moderate","Low"))),"To complete"))</f>
        <v/>
      </c>
      <c r="K30" s="32" t="n"/>
      <c r="L30" s="19" t="n"/>
      <c r="M30" s="40">
        <f>IF(B30="","",IF(L30="","No date",IF($N$4-L30&gt;365,"To review","Up to date")))</f>
        <v/>
      </c>
      <c r="N30" s="37">
        <f>IF(ISNUMBER(D30),IF(D30&gt;=0.3,4,IF(D30&gt;=0.15,3,IF(D30&gt;=0.05,2,1))),"")</f>
        <v/>
      </c>
      <c r="O30" s="37">
        <f>IF(ISNUMBER(E30),IF(E30&lt;=2,1,IF(E30&lt;=8,2,IF(E30&lt;=26,3,4))),"")</f>
        <v/>
      </c>
      <c r="P30" s="37">
        <f>IF(F30="Yes",1,IF(F30="No",IF(N(G30)&gt;=7*N(E30),2,3),""))</f>
        <v/>
      </c>
      <c r="Q30" s="37">
        <f>IF(ISNUMBER(I30),I30-ROW()/10000,"")</f>
        <v/>
      </c>
    </row>
    <row r="31" ht="20" customHeight="1">
      <c r="A31" s="44" t="n">
        <v>17</v>
      </c>
      <c r="B31" s="26" t="n"/>
      <c r="C31" s="26" t="n"/>
      <c r="D31" s="45" t="n"/>
      <c r="E31" s="46" t="n"/>
      <c r="F31" s="31" t="n"/>
      <c r="G31" s="46" t="n"/>
      <c r="H31" s="47">
        <f>IF(ISNUMBER(I31),N31&amp;" × "&amp;O31&amp;" × "&amp;P31,"")</f>
        <v/>
      </c>
      <c r="I31" s="48">
        <f>IF(AND(B31&lt;&gt;"",ISNUMBER(N31),ISNUMBER(O31),ISNUMBER(P31)),N31*O31*P31,"")</f>
        <v/>
      </c>
      <c r="J31" s="17">
        <f>IF(B31="","",IF(ISNUMBER(I31),IF(I31&gt;=24,"Critical",IF(I31&gt;=12,"High",IF(I31&gt;=6,"Moderate","Low"))),"To complete"))</f>
        <v/>
      </c>
      <c r="K31" s="32" t="n"/>
      <c r="L31" s="19" t="n"/>
      <c r="M31" s="40">
        <f>IF(B31="","",IF(L31="","No date",IF($N$4-L31&gt;365,"To review","Up to date")))</f>
        <v/>
      </c>
      <c r="N31" s="37">
        <f>IF(ISNUMBER(D31),IF(D31&gt;=0.3,4,IF(D31&gt;=0.15,3,IF(D31&gt;=0.05,2,1))),"")</f>
        <v/>
      </c>
      <c r="O31" s="37">
        <f>IF(ISNUMBER(E31),IF(E31&lt;=2,1,IF(E31&lt;=8,2,IF(E31&lt;=26,3,4))),"")</f>
        <v/>
      </c>
      <c r="P31" s="37">
        <f>IF(F31="Yes",1,IF(F31="No",IF(N(G31)&gt;=7*N(E31),2,3),""))</f>
        <v/>
      </c>
      <c r="Q31" s="37">
        <f>IF(ISNUMBER(I31),I31-ROW()/10000,"")</f>
        <v/>
      </c>
    </row>
    <row r="32" ht="20" customHeight="1">
      <c r="A32" s="44" t="n">
        <v>18</v>
      </c>
      <c r="B32" s="26" t="n"/>
      <c r="C32" s="26" t="n"/>
      <c r="D32" s="45" t="n"/>
      <c r="E32" s="46" t="n"/>
      <c r="F32" s="31" t="n"/>
      <c r="G32" s="46" t="n"/>
      <c r="H32" s="47">
        <f>IF(ISNUMBER(I32),N32&amp;" × "&amp;O32&amp;" × "&amp;P32,"")</f>
        <v/>
      </c>
      <c r="I32" s="48">
        <f>IF(AND(B32&lt;&gt;"",ISNUMBER(N32),ISNUMBER(O32),ISNUMBER(P32)),N32*O32*P32,"")</f>
        <v/>
      </c>
      <c r="J32" s="17">
        <f>IF(B32="","",IF(ISNUMBER(I32),IF(I32&gt;=24,"Critical",IF(I32&gt;=12,"High",IF(I32&gt;=6,"Moderate","Low"))),"To complete"))</f>
        <v/>
      </c>
      <c r="K32" s="32" t="n"/>
      <c r="L32" s="19" t="n"/>
      <c r="M32" s="40">
        <f>IF(B32="","",IF(L32="","No date",IF($N$4-L32&gt;365,"To review","Up to date")))</f>
        <v/>
      </c>
      <c r="N32" s="37">
        <f>IF(ISNUMBER(D32),IF(D32&gt;=0.3,4,IF(D32&gt;=0.15,3,IF(D32&gt;=0.05,2,1))),"")</f>
        <v/>
      </c>
      <c r="O32" s="37">
        <f>IF(ISNUMBER(E32),IF(E32&lt;=2,1,IF(E32&lt;=8,2,IF(E32&lt;=26,3,4))),"")</f>
        <v/>
      </c>
      <c r="P32" s="37">
        <f>IF(F32="Yes",1,IF(F32="No",IF(N(G32)&gt;=7*N(E32),2,3),""))</f>
        <v/>
      </c>
      <c r="Q32" s="37">
        <f>IF(ISNUMBER(I32),I32-ROW()/10000,"")</f>
        <v/>
      </c>
    </row>
    <row r="33" ht="20" customHeight="1">
      <c r="A33" s="44" t="n">
        <v>19</v>
      </c>
      <c r="B33" s="26" t="n"/>
      <c r="C33" s="26" t="n"/>
      <c r="D33" s="45" t="n"/>
      <c r="E33" s="46" t="n"/>
      <c r="F33" s="31" t="n"/>
      <c r="G33" s="46" t="n"/>
      <c r="H33" s="47">
        <f>IF(ISNUMBER(I33),N33&amp;" × "&amp;O33&amp;" × "&amp;P33,"")</f>
        <v/>
      </c>
      <c r="I33" s="48">
        <f>IF(AND(B33&lt;&gt;"",ISNUMBER(N33),ISNUMBER(O33),ISNUMBER(P33)),N33*O33*P33,"")</f>
        <v/>
      </c>
      <c r="J33" s="17">
        <f>IF(B33="","",IF(ISNUMBER(I33),IF(I33&gt;=24,"Critical",IF(I33&gt;=12,"High",IF(I33&gt;=6,"Moderate","Low"))),"To complete"))</f>
        <v/>
      </c>
      <c r="K33" s="32" t="n"/>
      <c r="L33" s="19" t="n"/>
      <c r="M33" s="40">
        <f>IF(B33="","",IF(L33="","No date",IF($N$4-L33&gt;365,"To review","Up to date")))</f>
        <v/>
      </c>
      <c r="N33" s="37">
        <f>IF(ISNUMBER(D33),IF(D33&gt;=0.3,4,IF(D33&gt;=0.15,3,IF(D33&gt;=0.05,2,1))),"")</f>
        <v/>
      </c>
      <c r="O33" s="37">
        <f>IF(ISNUMBER(E33),IF(E33&lt;=2,1,IF(E33&lt;=8,2,IF(E33&lt;=26,3,4))),"")</f>
        <v/>
      </c>
      <c r="P33" s="37">
        <f>IF(F33="Yes",1,IF(F33="No",IF(N(G33)&gt;=7*N(E33),2,3),""))</f>
        <v/>
      </c>
      <c r="Q33" s="37">
        <f>IF(ISNUMBER(I33),I33-ROW()/10000,"")</f>
        <v/>
      </c>
    </row>
    <row r="34" ht="20" customHeight="1">
      <c r="A34" s="44" t="n">
        <v>20</v>
      </c>
      <c r="B34" s="26" t="n"/>
      <c r="C34" s="26" t="n"/>
      <c r="D34" s="45" t="n"/>
      <c r="E34" s="46" t="n"/>
      <c r="F34" s="31" t="n"/>
      <c r="G34" s="46" t="n"/>
      <c r="H34" s="47">
        <f>IF(ISNUMBER(I34),N34&amp;" × "&amp;O34&amp;" × "&amp;P34,"")</f>
        <v/>
      </c>
      <c r="I34" s="48">
        <f>IF(AND(B34&lt;&gt;"",ISNUMBER(N34),ISNUMBER(O34),ISNUMBER(P34)),N34*O34*P34,"")</f>
        <v/>
      </c>
      <c r="J34" s="17">
        <f>IF(B34="","",IF(ISNUMBER(I34),IF(I34&gt;=24,"Critical",IF(I34&gt;=12,"High",IF(I34&gt;=6,"Moderate","Low"))),"To complete"))</f>
        <v/>
      </c>
      <c r="K34" s="32" t="n"/>
      <c r="L34" s="19" t="n"/>
      <c r="M34" s="40">
        <f>IF(B34="","",IF(L34="","No date",IF($N$4-L34&gt;365,"To review","Up to date")))</f>
        <v/>
      </c>
      <c r="N34" s="37">
        <f>IF(ISNUMBER(D34),IF(D34&gt;=0.3,4,IF(D34&gt;=0.15,3,IF(D34&gt;=0.05,2,1))),"")</f>
        <v/>
      </c>
      <c r="O34" s="37">
        <f>IF(ISNUMBER(E34),IF(E34&lt;=2,1,IF(E34&lt;=8,2,IF(E34&lt;=26,3,4))),"")</f>
        <v/>
      </c>
      <c r="P34" s="37">
        <f>IF(F34="Yes",1,IF(F34="No",IF(N(G34)&gt;=7*N(E34),2,3),""))</f>
        <v/>
      </c>
      <c r="Q34" s="37">
        <f>IF(ISNUMBER(I34),I34-ROW()/10000,"")</f>
        <v/>
      </c>
    </row>
    <row r="36">
      <c r="A36" s="38" t="inlineStr">
        <is>
          <t>How the score is calculated</t>
        </is>
      </c>
      <c r="B36" s="4" t="n"/>
      <c r="C36" s="4" t="n"/>
      <c r="D36" s="4" t="n"/>
      <c r="E36" s="4" t="n"/>
      <c r="F36" s="4" t="n"/>
      <c r="G36" s="4" t="n"/>
      <c r="H36" s="4" t="n"/>
      <c r="I36" s="4" t="n"/>
      <c r="J36" s="4" t="n"/>
      <c r="K36" s="4" t="n"/>
      <c r="L36" s="4" t="n"/>
      <c r="M36" s="4" t="n"/>
    </row>
    <row r="37" ht="17.1" customHeight="1">
      <c r="B37" s="49" t="inlineStr">
        <is>
          <t>D, dependence: 1 if the share of your purchases is below 5%, 2 from 5% to under 15%, 3 from 15% to under 30%, 4 from 30%.</t>
        </is>
      </c>
    </row>
    <row r="38" ht="17.1" customHeight="1">
      <c r="B38" s="49" t="inlineStr">
        <is>
          <t>R, replacement: 1 up to 2 weeks, 2 up to 8 weeks, 3 up to 26 weeks, 4 beyond.</t>
        </is>
      </c>
    </row>
    <row r="39" ht="17.1" customHeight="1">
      <c r="B39" s="49" t="inlineStr">
        <is>
          <t>C, cover: 1 if an alternative is identified; 2 with no alternative, if stock covers the replacement time; 3 otherwise.</t>
        </is>
      </c>
    </row>
    <row r="40" ht="17.1" customHeight="1">
      <c r="B40" s="49" t="inlineStr">
        <is>
          <t>Score = D × R × C, from 1 to 48. Critical from 24, high from 12, moderate from 6, low below. Review due after 12 months.</t>
        </is>
      </c>
    </row>
  </sheetData>
  <sheetProtection selectLockedCells="0" selectUnlockedCells="0" sheet="1" objects="0" insertRows="1" insertHyperlinks="1" autoFilter="1" scenarios="0" formatColumns="0" deleteColumns="1" insertColumns="1" pivotTables="1" deleteRows="1" formatCells="1" formatRows="0" sort="1"/>
  <mergeCells count="21">
    <mergeCell ref="A1:H1"/>
    <mergeCell ref="B38:M38"/>
    <mergeCell ref="A13:M13"/>
    <mergeCell ref="G9:J9"/>
    <mergeCell ref="B37:M37"/>
    <mergeCell ref="D4:F4"/>
    <mergeCell ref="B40:M40"/>
    <mergeCell ref="C9:D9"/>
    <mergeCell ref="G11:J11"/>
    <mergeCell ref="A36:M36"/>
    <mergeCell ref="G8:J8"/>
    <mergeCell ref="G7:J7"/>
    <mergeCell ref="C8:D8"/>
    <mergeCell ref="G10:J10"/>
    <mergeCell ref="A4:B4"/>
    <mergeCell ref="G6:J6"/>
    <mergeCell ref="C7:D7"/>
    <mergeCell ref="A6:F6"/>
    <mergeCell ref="L11:M11"/>
    <mergeCell ref="A2:M2"/>
    <mergeCell ref="B39:M39"/>
  </mergeCells>
  <conditionalFormatting sqref="F7">
    <cfRule type="expression" priority="1" dxfId="0" stopIfTrue="0">
      <formula>F7="Critical"</formula>
    </cfRule>
  </conditionalFormatting>
  <conditionalFormatting sqref="F8">
    <cfRule type="expression" priority="2" dxfId="0" stopIfTrue="0">
      <formula>F8="Critical"</formula>
    </cfRule>
  </conditionalFormatting>
  <conditionalFormatting sqref="F9">
    <cfRule type="expression" priority="3" dxfId="0" stopIfTrue="0">
      <formula>F9="Critical"</formula>
    </cfRule>
  </conditionalFormatting>
  <conditionalFormatting sqref="K7">
    <cfRule type="expression" priority="4" dxfId="0" stopIfTrue="0">
      <formula>$K$7&gt;0</formula>
    </cfRule>
  </conditionalFormatting>
  <conditionalFormatting sqref="K10">
    <cfRule type="expression" priority="5" dxfId="0" stopIfTrue="0">
      <formula>$K$10&gt;0</formula>
    </cfRule>
  </conditionalFormatting>
  <conditionalFormatting sqref="J15:J34">
    <cfRule type="expression" priority="6" dxfId="0" stopIfTrue="0">
      <formula>J15="Critical"</formula>
    </cfRule>
  </conditionalFormatting>
  <conditionalFormatting sqref="M15:M34">
    <cfRule type="expression" priority="7" dxfId="0" stopIfTrue="0">
      <formula>OR(M15="To review",M15="No date")</formula>
    </cfRule>
  </conditionalFormatting>
  <conditionalFormatting sqref="I15:I34">
    <cfRule type="expression" priority="8" dxfId="0" stopIfTrue="0">
      <formula>AND(ISNUMBER(I15),I15&gt;=24)</formula>
    </cfRule>
  </conditionalFormatting>
  <dataValidations count="6">
    <dataValidation sqref="C4" showDropDown="0" showInputMessage="0" showErrorMessage="1" allowBlank="1" errorTitle="Date expected" error="Enter a date." type="date" operator="greaterThanOrEqual">
      <formula1>36526</formula1>
    </dataValidation>
    <dataValidation sqref="D15:D34" showDropDown="0" showInputMessage="0" showErrorMessage="1" allowBlank="1" errorTitle="Percentage" error="Enter a share between 0% and 100% (for example 25%)." type="decimal" operator="between">
      <formula1>0</formula1>
      <formula2>1</formula2>
    </dataValidation>
    <dataValidation sqref="E15:E34" showDropDown="0" showInputMessage="0" showErrorMessage="1" allowBlank="1" errorTitle="Number of weeks" error="Enter a whole number of weeks, from 0 to 520." type="whole" operator="between">
      <formula1>0</formula1>
      <formula2>520</formula2>
    </dataValidation>
    <dataValidation sqref="F15:F34" showDropDown="0" showInputMessage="0" showErrorMessage="1" allowBlank="1" errorTitle="Yes or No" error="Choose Yes or No from the list." type="list">
      <formula1>"Yes,No"</formula1>
    </dataValidation>
    <dataValidation sqref="G15:G34" showDropDown="0" showInputMessage="0" showErrorMessage="1" allowBlank="1" errorTitle="Number of days" error="Enter a whole number of days, from 0 to 3,650." type="whole" operator="between">
      <formula1>0</formula1>
      <formula2>3650</formula2>
    </dataValidation>
    <dataValidation sqref="L15:L34" showDropDown="0" showInputMessage="0" showErrorMessage="1" allowBlank="1" errorTitle="Date expected" error="Enter a date." type="date" operator="greaterThanOrEqual">
      <formula1>36526</formula1>
    </dataValidation>
  </dataValidations>
  <printOptions horizontalCentered="1"/>
  <pageMargins left="0.4" right="0.4" top="0.5" bottom="0.6" header="0.5" footer="0.5"/>
  <pageSetup orientation="landscape" paperSize="9" fitToHeight="1" fitToWidth="1"/>
  <headerFooter>
    <oddHeader/>
    <oddFooter>&amp;L&amp;"Arial,Regular"&amp;8 &amp;K57534ETudor Hilcu, by THG Conseil&amp;C&amp;"Arial,Regular"&amp;8 &amp;K57534Ethgconseil.fr&amp;R&amp;"Arial,Regular"&amp;8 &amp;K57534E&amp;P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Warning signs</t>
        </is>
      </c>
    </row>
    <row r="2" ht="31.8" customHeight="1">
      <c r="A2" s="13" t="inlineStr">
        <is>
          <t>What should make you look up at a supplier or a major customer, and where to check it. Record what you see in the watch list below. White cells: to fill in. Grey cells: calculated, they update by themselves.</t>
        </is>
      </c>
    </row>
    <row r="3" ht="8" customHeight="1"/>
    <row r="4" ht="20" customHeight="1">
      <c r="A4" s="21" t="inlineStr">
        <is>
          <t>The ten signs and where to check them</t>
        </is>
      </c>
      <c r="B4" s="22" t="n"/>
      <c r="C4" s="22" t="n"/>
      <c r="D4" s="22" t="n"/>
      <c r="E4" s="22" t="n"/>
      <c r="F4" s="22" t="n"/>
      <c r="G4" s="22" t="n"/>
      <c r="H4" s="22" t="n"/>
      <c r="I4" s="22" t="n"/>
      <c r="J4" s="22" t="n"/>
      <c r="K4" s="22" t="n"/>
      <c r="L4" s="22" t="n"/>
      <c r="M4" s="22" t="n"/>
    </row>
    <row r="5" ht="20" customHeight="1">
      <c r="A5" s="23" t="inlineStr">
        <is>
          <t>No.</t>
        </is>
      </c>
      <c r="B5" s="23" t="inlineStr">
        <is>
          <t>Sign</t>
        </is>
      </c>
      <c r="C5" s="24" t="n"/>
      <c r="D5" s="23" t="inlineStr">
        <is>
          <t>At whom</t>
        </is>
      </c>
      <c r="E5" s="24" t="n"/>
      <c r="F5" s="23" t="inlineStr">
        <is>
          <t>Severity</t>
        </is>
      </c>
      <c r="G5" s="23" t="inlineStr">
        <is>
          <t>Where to check</t>
        </is>
      </c>
      <c r="H5" s="24" t="n"/>
      <c r="I5" s="24" t="n"/>
      <c r="J5" s="24" t="n"/>
      <c r="K5" s="23" t="inlineStr">
        <is>
          <t>First move</t>
        </is>
      </c>
      <c r="L5" s="24" t="n"/>
      <c r="M5" s="24" t="n"/>
    </row>
    <row r="6" ht="29.1" customHeight="1">
      <c r="A6" s="50" t="n">
        <v>1</v>
      </c>
      <c r="B6" s="51" t="inlineStr">
        <is>
          <t>Repeated late deliveries</t>
        </is>
      </c>
      <c r="C6" s="52" t="n"/>
      <c r="D6" s="53" t="inlineStr">
        <is>
          <t>Supplier</t>
        </is>
      </c>
      <c r="E6" s="52" t="n"/>
      <c r="F6" s="53" t="inlineStr">
        <is>
          <t>Watch</t>
        </is>
      </c>
      <c r="G6" s="54" t="inlineStr">
        <is>
          <t>Your goods-received notes and on-time delivery rate, every month.</t>
        </is>
      </c>
      <c r="H6" s="52" t="n"/>
      <c r="I6" s="52" t="n"/>
      <c r="J6" s="52" t="n"/>
      <c r="K6" s="54" t="inlineStr">
        <is>
          <t>Ask for the cause in writing and check your safety stock.</t>
        </is>
      </c>
      <c r="L6" s="52" t="n"/>
      <c r="M6" s="52" t="n"/>
      <c r="N6" s="37" t="n">
        <v>1</v>
      </c>
    </row>
    <row r="7" ht="31.8" customHeight="1">
      <c r="A7" s="50" t="n">
        <v>2</v>
      </c>
      <c r="B7" s="51" t="inlineStr">
        <is>
          <t>Falling quality, stock-outs, minimum orders imposed</t>
        </is>
      </c>
      <c r="C7" s="52" t="n"/>
      <c r="D7" s="53" t="inlineStr">
        <is>
          <t>Supplier</t>
        </is>
      </c>
      <c r="E7" s="52" t="n"/>
      <c r="F7" s="53" t="inlineStr">
        <is>
          <t>Watch</t>
        </is>
      </c>
      <c r="G7" s="54" t="inlineStr">
        <is>
          <t>Goods-in checks, complaints, new terms of sale.</t>
        </is>
      </c>
      <c r="H7" s="52" t="n"/>
      <c r="I7" s="52" t="n"/>
      <c r="J7" s="52" t="n"/>
      <c r="K7" s="54" t="inlineStr">
        <is>
          <t>Review the supplier’s line in the “Critical suppliers” tab and prepare the alternative.</t>
        </is>
      </c>
      <c r="L7" s="52" t="n"/>
      <c r="M7" s="52" t="n"/>
      <c r="N7" s="37" t="n">
        <v>1</v>
      </c>
    </row>
    <row r="8" ht="31.8" customHeight="1">
      <c r="A8" s="50" t="n">
        <v>3</v>
      </c>
      <c r="B8" s="51" t="inlineStr">
        <is>
          <t>Unusual request for payment in advance or a deposit</t>
        </is>
      </c>
      <c r="C8" s="52" t="n"/>
      <c r="D8" s="53" t="inlineStr">
        <is>
          <t>Supplier</t>
        </is>
      </c>
      <c r="E8" s="52" t="n"/>
      <c r="F8" s="55" t="inlineStr">
        <is>
          <t>Serious</t>
        </is>
      </c>
      <c r="G8" s="54" t="inlineStr">
        <is>
          <t>Their reminders, their new terms, their accounts team.</t>
        </is>
      </c>
      <c r="H8" s="52" t="n"/>
      <c r="I8" s="52" t="n"/>
      <c r="J8" s="52" t="n"/>
      <c r="K8" s="54" t="inlineStr">
        <is>
          <t>Ask why, in writing. Before paying a large amount in advance, talk to your accountant; trigger plan B.</t>
        </is>
      </c>
      <c r="L8" s="52" t="n"/>
      <c r="M8" s="52" t="n"/>
      <c r="N8" s="37" t="n">
        <v>2</v>
      </c>
    </row>
    <row r="9" ht="53.2" customHeight="1">
      <c r="A9" s="50" t="n">
        <v>4</v>
      </c>
      <c r="B9" s="51" t="inlineStr">
        <is>
          <t>Payment times getting longer</t>
        </is>
      </c>
      <c r="C9" s="52" t="n"/>
      <c r="D9" s="53" t="inlineStr">
        <is>
          <t>Customer</t>
        </is>
      </c>
      <c r="E9" s="52" t="n"/>
      <c r="F9" s="55" t="inlineStr">
        <is>
          <t>Serious</t>
        </is>
      </c>
      <c r="G9" s="54" t="inlineStr">
        <is>
          <t>Your aged debtors report, every week. In France, the agreed term cannot exceed 60 days from the invoice date, or 45 days end of month if the contract says so (Article L441-10 of the Commercial Code).</t>
        </is>
      </c>
      <c r="H9" s="52" t="n"/>
      <c r="I9" s="52" t="n"/>
      <c r="J9" s="52" t="n"/>
      <c r="K9" s="54" t="inlineStr">
        <is>
          <t>Chase in writing, reduce the credit you extend, talk to your accountant.</t>
        </is>
      </c>
      <c r="L9" s="52" t="n"/>
      <c r="M9" s="52" t="n"/>
      <c r="N9" s="37" t="n">
        <v>2</v>
      </c>
    </row>
    <row r="10" ht="41.2" customHeight="1">
      <c r="A10" s="50" t="n">
        <v>5</v>
      </c>
      <c r="B10" s="51" t="inlineStr">
        <is>
          <t>Request to spread payments, or a rejected payment</t>
        </is>
      </c>
      <c r="C10" s="52" t="n"/>
      <c r="D10" s="53" t="inlineStr">
        <is>
          <t>Customer</t>
        </is>
      </c>
      <c r="E10" s="52" t="n"/>
      <c r="F10" s="55" t="inlineStr">
        <is>
          <t>Serious</t>
        </is>
      </c>
      <c r="G10" s="54" t="inlineStr">
        <is>
          <t>Their letters, your bank statements (rejected direct debits or transfers).</t>
        </is>
      </c>
      <c r="H10" s="52" t="n"/>
      <c r="I10" s="52" t="n"/>
      <c r="J10" s="52" t="n"/>
      <c r="K10" s="54" t="inlineStr">
        <is>
          <t>Only grant extra time in writing, with a schedule; limit new deliveries, with your lawyer and your accountant.</t>
        </is>
      </c>
      <c r="L10" s="52" t="n"/>
      <c r="M10" s="52" t="n"/>
      <c r="N10" s="37" t="n">
        <v>2</v>
      </c>
    </row>
    <row r="11" ht="29.1" customHeight="1">
      <c r="A11" s="50" t="n">
        <v>6</v>
      </c>
      <c r="B11" s="51" t="inlineStr">
        <is>
          <t>Departure of the head or key contacts</t>
        </is>
      </c>
      <c r="C11" s="52" t="n"/>
      <c r="D11" s="53" t="inlineStr">
        <is>
          <t>Both</t>
        </is>
      </c>
      <c r="E11" s="52" t="n"/>
      <c r="F11" s="53" t="inlineStr">
        <is>
          <t>Watch</t>
        </is>
      </c>
      <c r="G11" s="54" t="inlineStr">
        <is>
          <t>Company announcements, business press, professional networks.</t>
        </is>
      </c>
      <c r="H11" s="52" t="n"/>
      <c r="I11" s="52" t="n"/>
      <c r="J11" s="52" t="n"/>
      <c r="K11" s="54" t="inlineStr">
        <is>
          <t>Get in touch with the new person in charge and review what you have at stake with them.</t>
        </is>
      </c>
      <c r="L11" s="52" t="n"/>
      <c r="M11" s="52" t="n"/>
      <c r="N11" s="37" t="n">
        <v>1</v>
      </c>
    </row>
    <row r="12" ht="29.1" customHeight="1">
      <c r="A12" s="50" t="n">
        <v>7</v>
      </c>
      <c r="B12" s="51" t="inlineStr">
        <is>
          <t>Profit warning or accounts filed late</t>
        </is>
      </c>
      <c r="C12" s="52" t="n"/>
      <c r="D12" s="53" t="inlineStr">
        <is>
          <t>Both</t>
        </is>
      </c>
      <c r="E12" s="52" t="n"/>
      <c r="F12" s="55" t="inlineStr">
        <is>
          <t>Serious</t>
        </is>
      </c>
      <c r="G12" s="54" t="inlineStr">
        <is>
          <t>Announcements by listed companies; annual accounts filed at the registry.</t>
        </is>
      </c>
      <c r="H12" s="52" t="n"/>
      <c r="I12" s="52" t="n"/>
      <c r="J12" s="52" t="n"/>
      <c r="K12" s="54" t="inlineStr">
        <is>
          <t>Reduce your exposure, or your dependence, and review plan B.</t>
        </is>
      </c>
      <c r="L12" s="52" t="n"/>
      <c r="M12" s="52" t="n"/>
      <c r="N12" s="37" t="n">
        <v>2</v>
      </c>
    </row>
    <row r="13" ht="29.1" customHeight="1">
      <c r="A13" s="50" t="n">
        <v>8</v>
      </c>
      <c r="B13" s="51" t="inlineStr">
        <is>
          <t>Dividend held or raised while cash falls</t>
        </is>
      </c>
      <c r="C13" s="52" t="n"/>
      <c r="D13" s="53" t="inlineStr">
        <is>
          <t>Both</t>
        </is>
      </c>
      <c r="E13" s="52" t="n"/>
      <c r="F13" s="55" t="inlineStr">
        <is>
          <t>Serious</t>
        </is>
      </c>
      <c r="G13" s="54" t="inlineStr">
        <is>
          <t>Annual report: compare the dividend with the cash generated by operations.</t>
        </is>
      </c>
      <c r="H13" s="52" t="n"/>
      <c r="I13" s="52" t="n"/>
      <c r="J13" s="52" t="n"/>
      <c r="K13" s="54" t="inlineStr">
        <is>
          <t>If the gap lasts two financial years, reduce your exposure and prepare the alternative.</t>
        </is>
      </c>
      <c r="L13" s="52" t="n"/>
      <c r="M13" s="52" t="n"/>
      <c r="N13" s="37" t="n">
        <v>2</v>
      </c>
    </row>
    <row r="14" ht="31.8" customHeight="1">
      <c r="A14" s="50" t="n">
        <v>9</v>
      </c>
      <c r="B14" s="51" t="inlineStr">
        <is>
          <t>Their own suppliers or subcontractors complain of late payment</t>
        </is>
      </c>
      <c r="C14" s="52" t="n"/>
      <c r="D14" s="53" t="inlineStr">
        <is>
          <t>Both</t>
        </is>
      </c>
      <c r="E14" s="52" t="n"/>
      <c r="F14" s="55" t="inlineStr">
        <is>
          <t>Serious</t>
        </is>
      </c>
      <c r="G14" s="54" t="inlineStr">
        <is>
          <t>On-the-ground contacts, trade press, trade bodies.</t>
        </is>
      </c>
      <c r="H14" s="52" t="n"/>
      <c r="I14" s="52" t="n"/>
      <c r="J14" s="52" t="n"/>
      <c r="K14" s="54" t="inlineStr">
        <is>
          <t>Check your own exposure and terms with them; prepare the alternative.</t>
        </is>
      </c>
      <c r="L14" s="52" t="n"/>
      <c r="M14" s="52" t="n"/>
      <c r="N14" s="37" t="n">
        <v>2</v>
      </c>
    </row>
    <row r="15" ht="53.2" customHeight="1">
      <c r="A15" s="56" t="n">
        <v>10</v>
      </c>
      <c r="B15" s="51" t="inlineStr">
        <is>
          <t>Insolvency proceedings published in the BODACC</t>
        </is>
      </c>
      <c r="C15" s="52" t="n"/>
      <c r="D15" s="53" t="inlineStr">
        <is>
          <t>Both</t>
        </is>
      </c>
      <c r="E15" s="52" t="n"/>
      <c r="F15" s="57" t="inlineStr">
        <is>
          <t>Severe</t>
        </is>
      </c>
      <c r="G15" s="54" t="inlineStr">
        <is>
          <t>In France, bodacc.fr, search by name or SIREN number: safeguard, receivership or liquidation.</t>
        </is>
      </c>
      <c r="H15" s="52" t="n"/>
      <c r="I15" s="52" t="n"/>
      <c r="J15" s="52" t="n"/>
      <c r="K15" s="54" t="inlineStr">
        <is>
          <t>Lodge your claim with the creditors’ representative within two months of publication in the BODACC (Article R622-24 of the Commercial Code), with your lawyer and your accountant. Supplier: trigger plan B.</t>
        </is>
      </c>
      <c r="L15" s="52" t="n"/>
      <c r="M15" s="52" t="n"/>
      <c r="N15" s="37" t="n">
        <v>3</v>
      </c>
    </row>
    <row r="17" ht="20" customHeight="1">
      <c r="A17" s="58" t="inlineStr">
        <is>
          <t>The Carillion lesson</t>
        </is>
      </c>
      <c r="B17" s="35" t="n"/>
      <c r="C17" s="35" t="n"/>
      <c r="D17" s="35" t="n"/>
      <c r="E17" s="35" t="n"/>
      <c r="F17" s="35" t="n"/>
      <c r="G17" s="35" t="n"/>
      <c r="H17" s="35" t="n"/>
      <c r="I17" s="35" t="n"/>
      <c r="J17" s="35" t="n"/>
      <c r="K17" s="35" t="n"/>
      <c r="L17" s="35" t="n"/>
      <c r="M17" s="35" t="n"/>
    </row>
    <row r="18" ht="45.2" customHeight="1">
      <c r="A18" s="59" t="inlineStr">
        <is>
          <t>The British construction group Carillion went into compulsory liquidation on 15 January 2018. It owed around £2 billion to its 30,000 suppliers, sub-contractors and other short-term creditors; most of them risked getting little or nothing back. Two signs from this list were visible beforehand: from January 2012 to June 2017, £333 million more paid in dividends than the cash generated by operations; in July 2017, an £845 million profit warning.</t>
        </is>
      </c>
      <c r="B18" s="60" t="n"/>
      <c r="C18" s="60" t="n"/>
      <c r="D18" s="60" t="n"/>
      <c r="E18" s="60" t="n"/>
      <c r="F18" s="60" t="n"/>
      <c r="G18" s="60" t="n"/>
      <c r="H18" s="60" t="n"/>
      <c r="I18" s="60" t="n"/>
      <c r="J18" s="60" t="n"/>
      <c r="K18" s="60" t="n"/>
      <c r="L18" s="60" t="n"/>
      <c r="M18" s="60" t="n"/>
    </row>
    <row r="19" ht="18" customHeight="1">
      <c r="A19" s="61" t="inlineStr">
        <is>
          <t>Source: House of Commons Library, “The collapse of Carillion”, briefing CBP-8206 (accessed 7 October 2026). Open the source</t>
        </is>
      </c>
      <c r="B19" s="60" t="n"/>
      <c r="C19" s="60" t="n"/>
      <c r="D19" s="60" t="n"/>
      <c r="E19" s="60" t="n"/>
      <c r="F19" s="60" t="n"/>
      <c r="G19" s="60" t="n"/>
      <c r="H19" s="60" t="n"/>
      <c r="I19" s="60" t="n"/>
      <c r="J19" s="60" t="n"/>
      <c r="K19" s="60" t="n"/>
      <c r="L19" s="60" t="n"/>
      <c r="M19" s="60" t="n"/>
    </row>
    <row r="21" ht="20" customHeight="1">
      <c r="A21" s="21" t="inlineStr">
        <is>
          <t>Your watch list: what you have seen</t>
        </is>
      </c>
      <c r="B21" s="22" t="n"/>
      <c r="C21" s="22" t="n"/>
      <c r="D21" s="22" t="n"/>
      <c r="E21" s="22" t="n"/>
      <c r="F21" s="22" t="n"/>
      <c r="G21" s="22" t="n"/>
      <c r="H21" s="22" t="n"/>
      <c r="I21" s="22" t="n"/>
      <c r="J21" s="22" t="n"/>
      <c r="K21" s="22" t="n"/>
      <c r="L21" s="22" t="n"/>
      <c r="M21" s="22" t="n"/>
    </row>
    <row r="22">
      <c r="A22" s="36" t="inlineStr">
        <is>
          <t>Position at</t>
        </is>
      </c>
      <c r="C22" s="19" t="n"/>
      <c r="D22" s="27" t="inlineStr">
        <is>
          <t>Blank: today.</t>
        </is>
      </c>
      <c r="N22" s="37">
        <f>IF(C22="",TODAY(),C22)</f>
        <v/>
      </c>
    </row>
    <row r="23">
      <c r="H23" s="16" t="inlineStr">
        <is>
          <t>Signs recorded</t>
        </is>
      </c>
      <c r="K23" s="39">
        <f>COUNTA($C$27:$C$41)</f>
        <v/>
      </c>
    </row>
    <row r="24">
      <c r="H24" s="16" t="inlineStr">
        <is>
          <t>of which severe</t>
        </is>
      </c>
      <c r="K24" s="39">
        <f>COUNTIF($N$27:$N$41,3)</f>
        <v/>
      </c>
    </row>
    <row r="25">
      <c r="H25" s="16" t="inlineStr">
        <is>
          <t>recorded in the last 90 days</t>
        </is>
      </c>
      <c r="K25" s="39">
        <f>COUNTIF($M$27:$M$41,"&lt;=90")</f>
        <v/>
      </c>
    </row>
    <row r="26" ht="30" customHeight="1">
      <c r="A26" s="23" t="inlineStr">
        <is>
          <t>No.</t>
        </is>
      </c>
      <c r="B26" s="23" t="inlineStr">
        <is>
          <t>Company watched</t>
        </is>
      </c>
      <c r="C26" s="23" t="inlineStr">
        <is>
          <t>Sign seen (list)</t>
        </is>
      </c>
      <c r="D26" s="24" t="n"/>
      <c r="E26" s="24" t="n"/>
      <c r="F26" s="23" t="inlineStr">
        <is>
          <t>Supplier or customer</t>
        </is>
      </c>
      <c r="G26" s="23" t="inlineStr">
        <is>
          <t>Seen on</t>
        </is>
      </c>
      <c r="H26" s="23" t="inlineStr">
        <is>
          <t>Severity</t>
        </is>
      </c>
      <c r="I26" s="23" t="inlineStr">
        <is>
          <t>Source and follow-up</t>
        </is>
      </c>
      <c r="J26" s="24" t="n"/>
      <c r="K26" s="24" t="n"/>
      <c r="L26" s="23" t="inlineStr">
        <is>
          <t>Who follows up</t>
        </is>
      </c>
      <c r="M26" s="23" t="inlineStr">
        <is>
          <t>Days ago</t>
        </is>
      </c>
    </row>
    <row r="27" ht="22" customHeight="1">
      <c r="A27" s="44" t="n">
        <v>1</v>
      </c>
      <c r="B27" s="26" t="n"/>
      <c r="C27" s="26" t="n"/>
      <c r="D27" s="26" t="n"/>
      <c r="E27" s="26" t="n"/>
      <c r="F27" s="15" t="n"/>
      <c r="G27" s="19" t="n"/>
      <c r="H27" s="17">
        <f>IF(N27="","",IF(N27=3,"Severe",IF(N27=2,"Serious","Watch")))</f>
        <v/>
      </c>
      <c r="I27" s="32" t="n"/>
      <c r="J27" s="32" t="n"/>
      <c r="K27" s="32" t="n"/>
      <c r="L27" s="32" t="n"/>
      <c r="M27" s="41">
        <f>IF(ISNUMBER(G27),INT($N$22)-G27,"")</f>
        <v/>
      </c>
      <c r="N27" s="37">
        <f>IF(C27="","",IFERROR(INDEX($N$6:$N$15,MATCH(C27,$B$6:$B$15,0)),""))</f>
        <v/>
      </c>
    </row>
    <row r="28" ht="22" customHeight="1">
      <c r="A28" s="44" t="n">
        <v>2</v>
      </c>
      <c r="B28" s="26" t="n"/>
      <c r="C28" s="26" t="n"/>
      <c r="D28" s="26" t="n"/>
      <c r="E28" s="26" t="n"/>
      <c r="F28" s="15" t="n"/>
      <c r="G28" s="19" t="n"/>
      <c r="H28" s="17">
        <f>IF(N28="","",IF(N28=3,"Severe",IF(N28=2,"Serious","Watch")))</f>
        <v/>
      </c>
      <c r="I28" s="32" t="n"/>
      <c r="J28" s="32" t="n"/>
      <c r="K28" s="32" t="n"/>
      <c r="L28" s="32" t="n"/>
      <c r="M28" s="41">
        <f>IF(ISNUMBER(G28),INT($N$22)-G28,"")</f>
        <v/>
      </c>
      <c r="N28" s="37">
        <f>IF(C28="","",IFERROR(INDEX($N$6:$N$15,MATCH(C28,$B$6:$B$15,0)),""))</f>
        <v/>
      </c>
    </row>
    <row r="29" ht="22" customHeight="1">
      <c r="A29" s="44" t="n">
        <v>3</v>
      </c>
      <c r="B29" s="26" t="n"/>
      <c r="C29" s="26" t="n"/>
      <c r="D29" s="26" t="n"/>
      <c r="E29" s="26" t="n"/>
      <c r="F29" s="15" t="n"/>
      <c r="G29" s="19" t="n"/>
      <c r="H29" s="17">
        <f>IF(N29="","",IF(N29=3,"Severe",IF(N29=2,"Serious","Watch")))</f>
        <v/>
      </c>
      <c r="I29" s="32" t="n"/>
      <c r="J29" s="32" t="n"/>
      <c r="K29" s="32" t="n"/>
      <c r="L29" s="32" t="n"/>
      <c r="M29" s="41">
        <f>IF(ISNUMBER(G29),INT($N$22)-G29,"")</f>
        <v/>
      </c>
      <c r="N29" s="37">
        <f>IF(C29="","",IFERROR(INDEX($N$6:$N$15,MATCH(C29,$B$6:$B$15,0)),""))</f>
        <v/>
      </c>
    </row>
    <row r="30" ht="22" customHeight="1">
      <c r="A30" s="44" t="n">
        <v>4</v>
      </c>
      <c r="B30" s="26" t="n"/>
      <c r="C30" s="26" t="n"/>
      <c r="D30" s="26" t="n"/>
      <c r="E30" s="26" t="n"/>
      <c r="F30" s="15" t="n"/>
      <c r="G30" s="19" t="n"/>
      <c r="H30" s="17">
        <f>IF(N30="","",IF(N30=3,"Severe",IF(N30=2,"Serious","Watch")))</f>
        <v/>
      </c>
      <c r="I30" s="32" t="n"/>
      <c r="J30" s="32" t="n"/>
      <c r="K30" s="32" t="n"/>
      <c r="L30" s="32" t="n"/>
      <c r="M30" s="41">
        <f>IF(ISNUMBER(G30),INT($N$22)-G30,"")</f>
        <v/>
      </c>
      <c r="N30" s="37">
        <f>IF(C30="","",IFERROR(INDEX($N$6:$N$15,MATCH(C30,$B$6:$B$15,0)),""))</f>
        <v/>
      </c>
    </row>
    <row r="31" ht="22" customHeight="1">
      <c r="A31" s="44" t="n">
        <v>5</v>
      </c>
      <c r="B31" s="26" t="n"/>
      <c r="C31" s="26" t="n"/>
      <c r="D31" s="26" t="n"/>
      <c r="E31" s="26" t="n"/>
      <c r="F31" s="15" t="n"/>
      <c r="G31" s="19" t="n"/>
      <c r="H31" s="17">
        <f>IF(N31="","",IF(N31=3,"Severe",IF(N31=2,"Serious","Watch")))</f>
        <v/>
      </c>
      <c r="I31" s="32" t="n"/>
      <c r="J31" s="32" t="n"/>
      <c r="K31" s="32" t="n"/>
      <c r="L31" s="32" t="n"/>
      <c r="M31" s="41">
        <f>IF(ISNUMBER(G31),INT($N$22)-G31,"")</f>
        <v/>
      </c>
      <c r="N31" s="37">
        <f>IF(C31="","",IFERROR(INDEX($N$6:$N$15,MATCH(C31,$B$6:$B$15,0)),""))</f>
        <v/>
      </c>
    </row>
    <row r="32" ht="22" customHeight="1">
      <c r="A32" s="44" t="n">
        <v>6</v>
      </c>
      <c r="B32" s="26" t="n"/>
      <c r="C32" s="26" t="n"/>
      <c r="D32" s="26" t="n"/>
      <c r="E32" s="26" t="n"/>
      <c r="F32" s="15" t="n"/>
      <c r="G32" s="19" t="n"/>
      <c r="H32" s="17">
        <f>IF(N32="","",IF(N32=3,"Severe",IF(N32=2,"Serious","Watch")))</f>
        <v/>
      </c>
      <c r="I32" s="32" t="n"/>
      <c r="J32" s="32" t="n"/>
      <c r="K32" s="32" t="n"/>
      <c r="L32" s="32" t="n"/>
      <c r="M32" s="41">
        <f>IF(ISNUMBER(G32),INT($N$22)-G32,"")</f>
        <v/>
      </c>
      <c r="N32" s="37">
        <f>IF(C32="","",IFERROR(INDEX($N$6:$N$15,MATCH(C32,$B$6:$B$15,0)),""))</f>
        <v/>
      </c>
    </row>
    <row r="33" ht="22" customHeight="1">
      <c r="A33" s="44" t="n">
        <v>7</v>
      </c>
      <c r="B33" s="26" t="n"/>
      <c r="C33" s="26" t="n"/>
      <c r="D33" s="26" t="n"/>
      <c r="E33" s="26" t="n"/>
      <c r="F33" s="15" t="n"/>
      <c r="G33" s="19" t="n"/>
      <c r="H33" s="17">
        <f>IF(N33="","",IF(N33=3,"Severe",IF(N33=2,"Serious","Watch")))</f>
        <v/>
      </c>
      <c r="I33" s="32" t="n"/>
      <c r="J33" s="32" t="n"/>
      <c r="K33" s="32" t="n"/>
      <c r="L33" s="32" t="n"/>
      <c r="M33" s="41">
        <f>IF(ISNUMBER(G33),INT($N$22)-G33,"")</f>
        <v/>
      </c>
      <c r="N33" s="37">
        <f>IF(C33="","",IFERROR(INDEX($N$6:$N$15,MATCH(C33,$B$6:$B$15,0)),""))</f>
        <v/>
      </c>
    </row>
    <row r="34" ht="22" customHeight="1">
      <c r="A34" s="44" t="n">
        <v>8</v>
      </c>
      <c r="B34" s="26" t="n"/>
      <c r="C34" s="26" t="n"/>
      <c r="D34" s="26" t="n"/>
      <c r="E34" s="26" t="n"/>
      <c r="F34" s="15" t="n"/>
      <c r="G34" s="19" t="n"/>
      <c r="H34" s="17">
        <f>IF(N34="","",IF(N34=3,"Severe",IF(N34=2,"Serious","Watch")))</f>
        <v/>
      </c>
      <c r="I34" s="32" t="n"/>
      <c r="J34" s="32" t="n"/>
      <c r="K34" s="32" t="n"/>
      <c r="L34" s="32" t="n"/>
      <c r="M34" s="41">
        <f>IF(ISNUMBER(G34),INT($N$22)-G34,"")</f>
        <v/>
      </c>
      <c r="N34" s="37">
        <f>IF(C34="","",IFERROR(INDEX($N$6:$N$15,MATCH(C34,$B$6:$B$15,0)),""))</f>
        <v/>
      </c>
    </row>
    <row r="35" ht="22" customHeight="1">
      <c r="A35" s="44" t="n">
        <v>9</v>
      </c>
      <c r="B35" s="26" t="n"/>
      <c r="C35" s="26" t="n"/>
      <c r="D35" s="26" t="n"/>
      <c r="E35" s="26" t="n"/>
      <c r="F35" s="15" t="n"/>
      <c r="G35" s="19" t="n"/>
      <c r="H35" s="17">
        <f>IF(N35="","",IF(N35=3,"Severe",IF(N35=2,"Serious","Watch")))</f>
        <v/>
      </c>
      <c r="I35" s="32" t="n"/>
      <c r="J35" s="32" t="n"/>
      <c r="K35" s="32" t="n"/>
      <c r="L35" s="32" t="n"/>
      <c r="M35" s="41">
        <f>IF(ISNUMBER(G35),INT($N$22)-G35,"")</f>
        <v/>
      </c>
      <c r="N35" s="37">
        <f>IF(C35="","",IFERROR(INDEX($N$6:$N$15,MATCH(C35,$B$6:$B$15,0)),""))</f>
        <v/>
      </c>
    </row>
    <row r="36" ht="22" customHeight="1">
      <c r="A36" s="44" t="n">
        <v>10</v>
      </c>
      <c r="B36" s="26" t="n"/>
      <c r="C36" s="26" t="n"/>
      <c r="D36" s="26" t="n"/>
      <c r="E36" s="26" t="n"/>
      <c r="F36" s="15" t="n"/>
      <c r="G36" s="19" t="n"/>
      <c r="H36" s="17">
        <f>IF(N36="","",IF(N36=3,"Severe",IF(N36=2,"Serious","Watch")))</f>
        <v/>
      </c>
      <c r="I36" s="32" t="n"/>
      <c r="J36" s="32" t="n"/>
      <c r="K36" s="32" t="n"/>
      <c r="L36" s="32" t="n"/>
      <c r="M36" s="41">
        <f>IF(ISNUMBER(G36),INT($N$22)-G36,"")</f>
        <v/>
      </c>
      <c r="N36" s="37">
        <f>IF(C36="","",IFERROR(INDEX($N$6:$N$15,MATCH(C36,$B$6:$B$15,0)),""))</f>
        <v/>
      </c>
    </row>
    <row r="37" ht="22" customHeight="1">
      <c r="A37" s="44" t="n">
        <v>11</v>
      </c>
      <c r="B37" s="26" t="n"/>
      <c r="C37" s="26" t="n"/>
      <c r="D37" s="26" t="n"/>
      <c r="E37" s="26" t="n"/>
      <c r="F37" s="15" t="n"/>
      <c r="G37" s="19" t="n"/>
      <c r="H37" s="17">
        <f>IF(N37="","",IF(N37=3,"Severe",IF(N37=2,"Serious","Watch")))</f>
        <v/>
      </c>
      <c r="I37" s="32" t="n"/>
      <c r="J37" s="32" t="n"/>
      <c r="K37" s="32" t="n"/>
      <c r="L37" s="32" t="n"/>
      <c r="M37" s="41">
        <f>IF(ISNUMBER(G37),INT($N$22)-G37,"")</f>
        <v/>
      </c>
      <c r="N37" s="37">
        <f>IF(C37="","",IFERROR(INDEX($N$6:$N$15,MATCH(C37,$B$6:$B$15,0)),""))</f>
        <v/>
      </c>
    </row>
    <row r="38" ht="22" customHeight="1">
      <c r="A38" s="44" t="n">
        <v>12</v>
      </c>
      <c r="B38" s="26" t="n"/>
      <c r="C38" s="26" t="n"/>
      <c r="D38" s="26" t="n"/>
      <c r="E38" s="26" t="n"/>
      <c r="F38" s="15" t="n"/>
      <c r="G38" s="19" t="n"/>
      <c r="H38" s="17">
        <f>IF(N38="","",IF(N38=3,"Severe",IF(N38=2,"Serious","Watch")))</f>
        <v/>
      </c>
      <c r="I38" s="32" t="n"/>
      <c r="J38" s="32" t="n"/>
      <c r="K38" s="32" t="n"/>
      <c r="L38" s="32" t="n"/>
      <c r="M38" s="41">
        <f>IF(ISNUMBER(G38),INT($N$22)-G38,"")</f>
        <v/>
      </c>
      <c r="N38" s="37">
        <f>IF(C38="","",IFERROR(INDEX($N$6:$N$15,MATCH(C38,$B$6:$B$15,0)),""))</f>
        <v/>
      </c>
    </row>
    <row r="39" ht="22" customHeight="1">
      <c r="A39" s="44" t="n">
        <v>13</v>
      </c>
      <c r="B39" s="26" t="n"/>
      <c r="C39" s="26" t="n"/>
      <c r="D39" s="26" t="n"/>
      <c r="E39" s="26" t="n"/>
      <c r="F39" s="15" t="n"/>
      <c r="G39" s="19" t="n"/>
      <c r="H39" s="17">
        <f>IF(N39="","",IF(N39=3,"Severe",IF(N39=2,"Serious","Watch")))</f>
        <v/>
      </c>
      <c r="I39" s="32" t="n"/>
      <c r="J39" s="32" t="n"/>
      <c r="K39" s="32" t="n"/>
      <c r="L39" s="32" t="n"/>
      <c r="M39" s="41">
        <f>IF(ISNUMBER(G39),INT($N$22)-G39,"")</f>
        <v/>
      </c>
      <c r="N39" s="37">
        <f>IF(C39="","",IFERROR(INDEX($N$6:$N$15,MATCH(C39,$B$6:$B$15,0)),""))</f>
        <v/>
      </c>
    </row>
    <row r="40" ht="22" customHeight="1">
      <c r="A40" s="44" t="n">
        <v>14</v>
      </c>
      <c r="B40" s="26" t="n"/>
      <c r="C40" s="26" t="n"/>
      <c r="D40" s="26" t="n"/>
      <c r="E40" s="26" t="n"/>
      <c r="F40" s="15" t="n"/>
      <c r="G40" s="19" t="n"/>
      <c r="H40" s="17">
        <f>IF(N40="","",IF(N40=3,"Severe",IF(N40=2,"Serious","Watch")))</f>
        <v/>
      </c>
      <c r="I40" s="32" t="n"/>
      <c r="J40" s="32" t="n"/>
      <c r="K40" s="32" t="n"/>
      <c r="L40" s="32" t="n"/>
      <c r="M40" s="41">
        <f>IF(ISNUMBER(G40),INT($N$22)-G40,"")</f>
        <v/>
      </c>
      <c r="N40" s="37">
        <f>IF(C40="","",IFERROR(INDEX($N$6:$N$15,MATCH(C40,$B$6:$B$15,0)),""))</f>
        <v/>
      </c>
    </row>
    <row r="41" ht="22" customHeight="1">
      <c r="A41" s="44" t="n">
        <v>15</v>
      </c>
      <c r="B41" s="26" t="n"/>
      <c r="C41" s="26" t="n"/>
      <c r="D41" s="26" t="n"/>
      <c r="E41" s="26" t="n"/>
      <c r="F41" s="15" t="n"/>
      <c r="G41" s="19" t="n"/>
      <c r="H41" s="17">
        <f>IF(N41="","",IF(N41=3,"Severe",IF(N41=2,"Serious","Watch")))</f>
        <v/>
      </c>
      <c r="I41" s="32" t="n"/>
      <c r="J41" s="32" t="n"/>
      <c r="K41" s="32" t="n"/>
      <c r="L41" s="32" t="n"/>
      <c r="M41" s="41">
        <f>IF(ISNUMBER(G41),INT($N$22)-G41,"")</f>
        <v/>
      </c>
      <c r="N41" s="37">
        <f>IF(C41="","",IFERROR(INDEX($N$6:$N$15,MATCH(C41,$B$6:$B$15,0)),""))</f>
        <v/>
      </c>
    </row>
  </sheetData>
  <sheetProtection selectLockedCells="0" selectUnlockedCells="0" sheet="1" objects="0" insertRows="1" insertHyperlinks="1" autoFilter="1" scenarios="0" formatColumns="0" deleteColumns="1" insertColumns="1" pivotTables="1" deleteRows="1" formatCells="1" formatRows="0" sort="1"/>
  <mergeCells count="88">
    <mergeCell ref="I32:K32"/>
    <mergeCell ref="C31:E31"/>
    <mergeCell ref="C40:E40"/>
    <mergeCell ref="B12:C12"/>
    <mergeCell ref="D6:E6"/>
    <mergeCell ref="D13:E13"/>
    <mergeCell ref="B14:C14"/>
    <mergeCell ref="G5:J5"/>
    <mergeCell ref="B13:C13"/>
    <mergeCell ref="D7:E7"/>
    <mergeCell ref="K10:M10"/>
    <mergeCell ref="G8:J8"/>
    <mergeCell ref="I34:K34"/>
    <mergeCell ref="C34:E34"/>
    <mergeCell ref="A22:B22"/>
    <mergeCell ref="G10:J10"/>
    <mergeCell ref="I36:K36"/>
    <mergeCell ref="K9:M9"/>
    <mergeCell ref="K5:M5"/>
    <mergeCell ref="A18:M18"/>
    <mergeCell ref="A2:M2"/>
    <mergeCell ref="K11:M11"/>
    <mergeCell ref="D10:E10"/>
    <mergeCell ref="I28:K28"/>
    <mergeCell ref="I37:K37"/>
    <mergeCell ref="K12:M12"/>
    <mergeCell ref="K8:M8"/>
    <mergeCell ref="B11:C11"/>
    <mergeCell ref="D11:E11"/>
    <mergeCell ref="K14:M14"/>
    <mergeCell ref="C39:E39"/>
    <mergeCell ref="G12:J12"/>
    <mergeCell ref="K7:M7"/>
    <mergeCell ref="C32:E32"/>
    <mergeCell ref="C38:E38"/>
    <mergeCell ref="G7:J7"/>
    <mergeCell ref="D9:E9"/>
    <mergeCell ref="B6:C6"/>
    <mergeCell ref="C33:E33"/>
    <mergeCell ref="B15:C15"/>
    <mergeCell ref="D15:E15"/>
    <mergeCell ref="I27:K27"/>
    <mergeCell ref="C26:E26"/>
    <mergeCell ref="C35:E35"/>
    <mergeCell ref="B7:C7"/>
    <mergeCell ref="A17:M17"/>
    <mergeCell ref="A19:M19"/>
    <mergeCell ref="C36:E36"/>
    <mergeCell ref="G9:J9"/>
    <mergeCell ref="I39:K39"/>
    <mergeCell ref="G11:J11"/>
    <mergeCell ref="I29:K29"/>
    <mergeCell ref="I38:K38"/>
    <mergeCell ref="H24:J24"/>
    <mergeCell ref="C28:E28"/>
    <mergeCell ref="C37:E37"/>
    <mergeCell ref="K13:M13"/>
    <mergeCell ref="I31:K31"/>
    <mergeCell ref="I40:K40"/>
    <mergeCell ref="B9:C9"/>
    <mergeCell ref="C30:E30"/>
    <mergeCell ref="D12:E12"/>
    <mergeCell ref="K15:M15"/>
    <mergeCell ref="G13:J13"/>
    <mergeCell ref="B5:C5"/>
    <mergeCell ref="D5:E5"/>
    <mergeCell ref="D22:F22"/>
    <mergeCell ref="D14:E14"/>
    <mergeCell ref="A21:M21"/>
    <mergeCell ref="I26:K26"/>
    <mergeCell ref="G15:J15"/>
    <mergeCell ref="I41:K41"/>
    <mergeCell ref="C41:E41"/>
    <mergeCell ref="A4:M4"/>
    <mergeCell ref="A1:H1"/>
    <mergeCell ref="I33:K33"/>
    <mergeCell ref="C27:E27"/>
    <mergeCell ref="I35:K35"/>
    <mergeCell ref="B8:C8"/>
    <mergeCell ref="K6:M6"/>
    <mergeCell ref="H23:J23"/>
    <mergeCell ref="B10:C10"/>
    <mergeCell ref="I30:K30"/>
    <mergeCell ref="D8:E8"/>
    <mergeCell ref="G6:J6"/>
    <mergeCell ref="C29:E29"/>
    <mergeCell ref="H25:J25"/>
    <mergeCell ref="G14:J14"/>
  </mergeCells>
  <conditionalFormatting sqref="K24">
    <cfRule type="expression" priority="1" dxfId="0" stopIfTrue="0">
      <formula>$K$24&gt;0</formula>
    </cfRule>
  </conditionalFormatting>
  <conditionalFormatting sqref="H27:H41">
    <cfRule type="expression" priority="2" dxfId="0" stopIfTrue="0">
      <formula>N27=3</formula>
    </cfRule>
  </conditionalFormatting>
  <dataValidations count="4">
    <dataValidation sqref="C22" showDropDown="0" showInputMessage="0" showErrorMessage="1" allowBlank="1" errorTitle="Date expected" error="Enter a date." type="date" operator="greaterThanOrEqual">
      <formula1>36526</formula1>
    </dataValidation>
    <dataValidation sqref="C27:C41" showDropDown="0" showInputMessage="0" showErrorMessage="1" allowBlank="1" errorTitle="Value from the list" error="Choose a value from the list." type="list">
      <formula1>$B$6:$B$15</formula1>
    </dataValidation>
    <dataValidation sqref="F27:F41" showDropDown="0" showInputMessage="0" showErrorMessage="1" allowBlank="1" errorTitle="Value from the list" error="Choose a value from the list." type="list">
      <formula1>"Supplier,Customer"</formula1>
    </dataValidation>
    <dataValidation sqref="G27:G41" showDropDown="0" showInputMessage="0" showErrorMessage="1" allowBlank="1" errorTitle="Date expected" error="Enter a date." type="date" operator="greaterThanOrEqual">
      <formula1>36526</formula1>
    </dataValidation>
  </dataValidations>
  <hyperlinks>
    <hyperlink xmlns:r="http://schemas.openxmlformats.org/officeDocument/2006/relationships" ref="A19" r:id="rId1"/>
  </hyperlinks>
  <printOptions horizontalCentered="1"/>
  <pageMargins left="0.4" right="0.4" top="0.5" bottom="0.6" header="0.5" footer="0.5"/>
  <pageSetup orientation="landscape" paperSize="9" fitToHeight="0" fitToWidth="1"/>
  <headerFooter>
    <oddHeader/>
    <oddFooter>&amp;L&amp;"Arial,Regular"&amp;8 &amp;K57534ETudor Hilcu, by THG Conseil&amp;C&amp;"Arial,Regular"&amp;8 &amp;K57534Ethgconseil.fr&amp;R&amp;"Arial,Regular"&amp;8 &amp;K57534E&amp;P / &amp;N</oddFooter>
    <evenHeader/>
    <evenFooter/>
    <firstHeader/>
    <firstFooter/>
  </headerFooter>
  <rowBreaks count="1" manualBreakCount="1">
    <brk id="20" min="0" max="16383" man="1"/>
  </rowBreaks>
</worksheet>
</file>

<file path=xl/worksheets/sheet5.xml><?xml version="1.0" encoding="utf-8"?>
<worksheet xmlns="http://schemas.openxmlformats.org/spreadsheetml/2006/main">
  <sheetPr>
    <outlinePr summaryBelow="1" summaryRight="1"/>
    <pageSetUpPr fitToPage="1"/>
  </sheetPr>
  <dimension ref="A1:N49"/>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Crisis log</t>
        </is>
      </c>
    </row>
    <row r="2" ht="18.4" customHeight="1">
      <c r="A2" s="13" t="inlineStr">
        <is>
          <t>Every decision, who owns it, why and by when. One line per decision; the log is read at every daily check-in. White cells: to fill in. Grey cells: calculated, they update by themselves.</t>
        </is>
      </c>
    </row>
    <row r="3" ht="8" customHeight="1"/>
    <row r="4" ht="20" customHeight="1">
      <c r="A4" s="58" t="inlineStr">
        <is>
          <t>Standard agenda for the daily check-in: 15 minutes, standing, at a fixed time</t>
        </is>
      </c>
      <c r="B4" s="35" t="n"/>
      <c r="C4" s="35" t="n"/>
      <c r="D4" s="35" t="n"/>
      <c r="E4" s="35" t="n"/>
      <c r="F4" s="35" t="n"/>
      <c r="G4" s="35" t="n"/>
      <c r="H4" s="35" t="n"/>
      <c r="I4" s="35" t="n"/>
      <c r="J4" s="35" t="n"/>
      <c r="K4" s="35" t="n"/>
      <c r="L4" s="35" t="n"/>
      <c r="M4" s="35" t="n"/>
    </row>
    <row r="5" ht="18" customHeight="1">
      <c r="A5" s="62" t="n">
        <v>1</v>
      </c>
      <c r="B5" s="63" t="inlineStr">
        <is>
          <t>What has changed since yesterday: facts, not opinions.</t>
        </is>
      </c>
      <c r="C5" s="60" t="n"/>
      <c r="D5" s="60" t="n"/>
      <c r="E5" s="60" t="n"/>
      <c r="F5" s="60" t="n"/>
      <c r="G5" s="60" t="n"/>
      <c r="H5" s="60" t="n"/>
      <c r="I5" s="60" t="n"/>
      <c r="J5" s="60" t="n"/>
      <c r="K5" s="60" t="n"/>
      <c r="L5" s="64" t="inlineStr">
        <is>
          <t>3 min</t>
        </is>
      </c>
      <c r="M5" s="60" t="n"/>
    </row>
    <row r="6" ht="18" customHeight="1">
      <c r="A6" s="62" t="n">
        <v>2</v>
      </c>
      <c r="B6" s="63" t="inlineStr">
        <is>
          <t>Yesterday’s decisions: done, in progress, overdue (this log).</t>
        </is>
      </c>
      <c r="C6" s="60" t="n"/>
      <c r="D6" s="60" t="n"/>
      <c r="E6" s="60" t="n"/>
      <c r="F6" s="60" t="n"/>
      <c r="G6" s="60" t="n"/>
      <c r="H6" s="60" t="n"/>
      <c r="I6" s="60" t="n"/>
      <c r="J6" s="60" t="n"/>
      <c r="K6" s="60" t="n"/>
      <c r="L6" s="64" t="inlineStr">
        <is>
          <t>3 min</t>
        </is>
      </c>
      <c r="M6" s="60" t="n"/>
    </row>
    <row r="7" ht="18" customHeight="1">
      <c r="A7" s="62" t="n">
        <v>3</v>
      </c>
      <c r="B7" s="63" t="inlineStr">
        <is>
          <t>Cash, critical customers and suppliers: what is moving.</t>
        </is>
      </c>
      <c r="C7" s="60" t="n"/>
      <c r="D7" s="60" t="n"/>
      <c r="E7" s="60" t="n"/>
      <c r="F7" s="60" t="n"/>
      <c r="G7" s="60" t="n"/>
      <c r="H7" s="60" t="n"/>
      <c r="I7" s="60" t="n"/>
      <c r="J7" s="60" t="n"/>
      <c r="K7" s="60" t="n"/>
      <c r="L7" s="64" t="inlineStr">
        <is>
          <t>3 min</t>
        </is>
      </c>
      <c r="M7" s="60" t="n"/>
    </row>
    <row r="8" ht="18" customHeight="1">
      <c r="A8" s="62" t="n">
        <v>4</v>
      </c>
      <c r="B8" s="63" t="inlineStr">
        <is>
          <t>Decisions to take today: who decides, by what time.</t>
        </is>
      </c>
      <c r="C8" s="60" t="n"/>
      <c r="D8" s="60" t="n"/>
      <c r="E8" s="60" t="n"/>
      <c r="F8" s="60" t="n"/>
      <c r="G8" s="60" t="n"/>
      <c r="H8" s="60" t="n"/>
      <c r="I8" s="60" t="n"/>
      <c r="J8" s="60" t="n"/>
      <c r="K8" s="60" t="n"/>
      <c r="L8" s="64" t="inlineStr">
        <is>
          <t>4 min</t>
        </is>
      </c>
      <c r="M8" s="60" t="n"/>
    </row>
    <row r="9" ht="18" customHeight="1">
      <c r="A9" s="62" t="n">
        <v>5</v>
      </c>
      <c r="B9" s="63" t="inlineStr">
        <is>
          <t>What we say, to whom, and who says it: staff, customers, bank.</t>
        </is>
      </c>
      <c r="C9" s="60" t="n"/>
      <c r="D9" s="60" t="n"/>
      <c r="E9" s="60" t="n"/>
      <c r="F9" s="60" t="n"/>
      <c r="G9" s="60" t="n"/>
      <c r="H9" s="60" t="n"/>
      <c r="I9" s="60" t="n"/>
      <c r="J9" s="60" t="n"/>
      <c r="K9" s="60" t="n"/>
      <c r="L9" s="64" t="inlineStr">
        <is>
          <t>2 min</t>
        </is>
      </c>
      <c r="M9" s="60" t="n"/>
    </row>
    <row r="11">
      <c r="A11" s="36" t="inlineStr">
        <is>
          <t>Check-in of</t>
        </is>
      </c>
      <c r="C11" s="65" t="n"/>
      <c r="D11" s="27" t="inlineStr">
        <is>
          <t>Blank: now.</t>
        </is>
      </c>
      <c r="N11" s="37">
        <f>IF(C11="",NOW(),C11)</f>
        <v/>
      </c>
    </row>
    <row r="13">
      <c r="A13" s="14" t="inlineStr">
        <is>
          <t>Crisis</t>
        </is>
      </c>
      <c r="C13" s="15" t="n"/>
      <c r="D13" s="15" t="n"/>
      <c r="E13" s="15" t="n"/>
      <c r="F13" s="15" t="n"/>
      <c r="H13" s="16" t="inlineStr">
        <is>
          <t>Decisions logged</t>
        </is>
      </c>
      <c r="K13" s="39">
        <f>COUNTA($C$20:$C$49)</f>
        <v/>
      </c>
    </row>
    <row r="14">
      <c r="A14" s="14" t="inlineStr">
        <is>
          <t>Opened on</t>
        </is>
      </c>
      <c r="C14" s="65" t="n"/>
      <c r="D14" s="65" t="n"/>
      <c r="H14" s="16" t="inlineStr">
        <is>
          <t>still open</t>
        </is>
      </c>
      <c r="K14" s="39">
        <f>COUNTA($C$20:$C$49)-COUNTIF($L$20:$L$49,"Done")-COUNTIF($L$20:$L$49,"Dropped")</f>
        <v/>
      </c>
    </row>
    <row r="15">
      <c r="A15" s="14" t="inlineStr">
        <is>
          <t>Decides</t>
        </is>
      </c>
      <c r="C15" s="15" t="n"/>
      <c r="D15" s="15" t="n"/>
      <c r="E15" s="15" t="n"/>
      <c r="F15" s="15" t="n"/>
      <c r="H15" s="16" t="inlineStr">
        <is>
          <t>overdue</t>
        </is>
      </c>
      <c r="K15" s="39">
        <f>SUM($N$20:$N$49)</f>
        <v/>
      </c>
    </row>
    <row r="16">
      <c r="A16" s="14" t="inlineStr">
        <is>
          <t>Speaks</t>
        </is>
      </c>
      <c r="C16" s="15" t="n"/>
      <c r="D16" s="15" t="n"/>
      <c r="E16" s="15" t="n"/>
      <c r="F16" s="15" t="n"/>
    </row>
    <row r="18" ht="20" customHeight="1">
      <c r="A18" s="21" t="inlineStr">
        <is>
          <t>Decisions</t>
        </is>
      </c>
      <c r="B18" s="22" t="n"/>
      <c r="C18" s="22" t="n"/>
      <c r="D18" s="22" t="n"/>
      <c r="E18" s="22" t="n"/>
      <c r="F18" s="22" t="n"/>
      <c r="G18" s="22" t="n"/>
      <c r="H18" s="22" t="n"/>
      <c r="I18" s="22" t="n"/>
      <c r="J18" s="22" t="n"/>
      <c r="K18" s="22" t="n"/>
      <c r="L18" s="22" t="n"/>
      <c r="M18" s="22" t="n"/>
    </row>
    <row r="19" ht="20" customHeight="1">
      <c r="A19" s="23" t="inlineStr">
        <is>
          <t>No.</t>
        </is>
      </c>
      <c r="B19" s="23" t="inlineStr">
        <is>
          <t>Date and time</t>
        </is>
      </c>
      <c r="C19" s="23" t="inlineStr">
        <is>
          <t>Decision</t>
        </is>
      </c>
      <c r="D19" s="24" t="n"/>
      <c r="E19" s="23" t="inlineStr">
        <is>
          <t>Owner</t>
        </is>
      </c>
      <c r="F19" s="24" t="n"/>
      <c r="G19" s="23" t="inlineStr">
        <is>
          <t>Why</t>
        </is>
      </c>
      <c r="H19" s="24" t="n"/>
      <c r="I19" s="24" t="n"/>
      <c r="J19" s="24" t="n"/>
      <c r="K19" s="23" t="inlineStr">
        <is>
          <t>Deadline</t>
        </is>
      </c>
      <c r="L19" s="23" t="inlineStr">
        <is>
          <t>Status</t>
        </is>
      </c>
      <c r="M19" s="23" t="inlineStr">
        <is>
          <t>Alert</t>
        </is>
      </c>
    </row>
    <row r="20" ht="22" customHeight="1">
      <c r="A20" s="44" t="n">
        <v>1</v>
      </c>
      <c r="B20" s="65" t="n"/>
      <c r="C20" s="26" t="n"/>
      <c r="D20" s="26" t="n"/>
      <c r="E20" s="26" t="n"/>
      <c r="F20" s="26" t="n"/>
      <c r="G20" s="32" t="n"/>
      <c r="H20" s="32" t="n"/>
      <c r="I20" s="32" t="n"/>
      <c r="J20" s="32" t="n"/>
      <c r="K20" s="65" t="n"/>
      <c r="L20" s="15" t="n"/>
      <c r="M20" s="17">
        <f>IF(N20=1,"Overdue","")</f>
        <v/>
      </c>
      <c r="N20" s="37">
        <f>IF(OR(C20="",NOT(ISNUMBER(K20)),L20="Done",L20="Dropped"),0,IF(MOD(K20,1)&gt;0,IF(K20&lt;$N$11,1,0),IF(INT(K20)&lt;INT($N$11),1,0)))</f>
        <v/>
      </c>
    </row>
    <row r="21" ht="22" customHeight="1">
      <c r="A21" s="44" t="n">
        <v>2</v>
      </c>
      <c r="B21" s="65" t="n"/>
      <c r="C21" s="26" t="n"/>
      <c r="D21" s="26" t="n"/>
      <c r="E21" s="26" t="n"/>
      <c r="F21" s="26" t="n"/>
      <c r="G21" s="32" t="n"/>
      <c r="H21" s="32" t="n"/>
      <c r="I21" s="32" t="n"/>
      <c r="J21" s="32" t="n"/>
      <c r="K21" s="65" t="n"/>
      <c r="L21" s="15" t="n"/>
      <c r="M21" s="17">
        <f>IF(N21=1,"Overdue","")</f>
        <v/>
      </c>
      <c r="N21" s="37">
        <f>IF(OR(C21="",NOT(ISNUMBER(K21)),L21="Done",L21="Dropped"),0,IF(MOD(K21,1)&gt;0,IF(K21&lt;$N$11,1,0),IF(INT(K21)&lt;INT($N$11),1,0)))</f>
        <v/>
      </c>
    </row>
    <row r="22" ht="22" customHeight="1">
      <c r="A22" s="44" t="n">
        <v>3</v>
      </c>
      <c r="B22" s="65" t="n"/>
      <c r="C22" s="26" t="n"/>
      <c r="D22" s="26" t="n"/>
      <c r="E22" s="26" t="n"/>
      <c r="F22" s="26" t="n"/>
      <c r="G22" s="32" t="n"/>
      <c r="H22" s="32" t="n"/>
      <c r="I22" s="32" t="n"/>
      <c r="J22" s="32" t="n"/>
      <c r="K22" s="65" t="n"/>
      <c r="L22" s="15" t="n"/>
      <c r="M22" s="17">
        <f>IF(N22=1,"Overdue","")</f>
        <v/>
      </c>
      <c r="N22" s="37">
        <f>IF(OR(C22="",NOT(ISNUMBER(K22)),L22="Done",L22="Dropped"),0,IF(MOD(K22,1)&gt;0,IF(K22&lt;$N$11,1,0),IF(INT(K22)&lt;INT($N$11),1,0)))</f>
        <v/>
      </c>
    </row>
    <row r="23" ht="22" customHeight="1">
      <c r="A23" s="44" t="n">
        <v>4</v>
      </c>
      <c r="B23" s="65" t="n"/>
      <c r="C23" s="26" t="n"/>
      <c r="D23" s="26" t="n"/>
      <c r="E23" s="26" t="n"/>
      <c r="F23" s="26" t="n"/>
      <c r="G23" s="32" t="n"/>
      <c r="H23" s="32" t="n"/>
      <c r="I23" s="32" t="n"/>
      <c r="J23" s="32" t="n"/>
      <c r="K23" s="65" t="n"/>
      <c r="L23" s="15" t="n"/>
      <c r="M23" s="17">
        <f>IF(N23=1,"Overdue","")</f>
        <v/>
      </c>
      <c r="N23" s="37">
        <f>IF(OR(C23="",NOT(ISNUMBER(K23)),L23="Done",L23="Dropped"),0,IF(MOD(K23,1)&gt;0,IF(K23&lt;$N$11,1,0),IF(INT(K23)&lt;INT($N$11),1,0)))</f>
        <v/>
      </c>
    </row>
    <row r="24" ht="22" customHeight="1">
      <c r="A24" s="44" t="n">
        <v>5</v>
      </c>
      <c r="B24" s="65" t="n"/>
      <c r="C24" s="26" t="n"/>
      <c r="D24" s="26" t="n"/>
      <c r="E24" s="26" t="n"/>
      <c r="F24" s="26" t="n"/>
      <c r="G24" s="32" t="n"/>
      <c r="H24" s="32" t="n"/>
      <c r="I24" s="32" t="n"/>
      <c r="J24" s="32" t="n"/>
      <c r="K24" s="65" t="n"/>
      <c r="L24" s="15" t="n"/>
      <c r="M24" s="17">
        <f>IF(N24=1,"Overdue","")</f>
        <v/>
      </c>
      <c r="N24" s="37">
        <f>IF(OR(C24="",NOT(ISNUMBER(K24)),L24="Done",L24="Dropped"),0,IF(MOD(K24,1)&gt;0,IF(K24&lt;$N$11,1,0),IF(INT(K24)&lt;INT($N$11),1,0)))</f>
        <v/>
      </c>
    </row>
    <row r="25" ht="22" customHeight="1">
      <c r="A25" s="44" t="n">
        <v>6</v>
      </c>
      <c r="B25" s="65" t="n"/>
      <c r="C25" s="26" t="n"/>
      <c r="D25" s="26" t="n"/>
      <c r="E25" s="26" t="n"/>
      <c r="F25" s="26" t="n"/>
      <c r="G25" s="32" t="n"/>
      <c r="H25" s="32" t="n"/>
      <c r="I25" s="32" t="n"/>
      <c r="J25" s="32" t="n"/>
      <c r="K25" s="65" t="n"/>
      <c r="L25" s="15" t="n"/>
      <c r="M25" s="17">
        <f>IF(N25=1,"Overdue","")</f>
        <v/>
      </c>
      <c r="N25" s="37">
        <f>IF(OR(C25="",NOT(ISNUMBER(K25)),L25="Done",L25="Dropped"),0,IF(MOD(K25,1)&gt;0,IF(K25&lt;$N$11,1,0),IF(INT(K25)&lt;INT($N$11),1,0)))</f>
        <v/>
      </c>
    </row>
    <row r="26" ht="22" customHeight="1">
      <c r="A26" s="44" t="n">
        <v>7</v>
      </c>
      <c r="B26" s="65" t="n"/>
      <c r="C26" s="26" t="n"/>
      <c r="D26" s="26" t="n"/>
      <c r="E26" s="26" t="n"/>
      <c r="F26" s="26" t="n"/>
      <c r="G26" s="32" t="n"/>
      <c r="H26" s="32" t="n"/>
      <c r="I26" s="32" t="n"/>
      <c r="J26" s="32" t="n"/>
      <c r="K26" s="65" t="n"/>
      <c r="L26" s="15" t="n"/>
      <c r="M26" s="17">
        <f>IF(N26=1,"Overdue","")</f>
        <v/>
      </c>
      <c r="N26" s="37">
        <f>IF(OR(C26="",NOT(ISNUMBER(K26)),L26="Done",L26="Dropped"),0,IF(MOD(K26,1)&gt;0,IF(K26&lt;$N$11,1,0),IF(INT(K26)&lt;INT($N$11),1,0)))</f>
        <v/>
      </c>
    </row>
    <row r="27" ht="22" customHeight="1">
      <c r="A27" s="44" t="n">
        <v>8</v>
      </c>
      <c r="B27" s="65" t="n"/>
      <c r="C27" s="26" t="n"/>
      <c r="D27" s="26" t="n"/>
      <c r="E27" s="26" t="n"/>
      <c r="F27" s="26" t="n"/>
      <c r="G27" s="32" t="n"/>
      <c r="H27" s="32" t="n"/>
      <c r="I27" s="32" t="n"/>
      <c r="J27" s="32" t="n"/>
      <c r="K27" s="65" t="n"/>
      <c r="L27" s="15" t="n"/>
      <c r="M27" s="17">
        <f>IF(N27=1,"Overdue","")</f>
        <v/>
      </c>
      <c r="N27" s="37">
        <f>IF(OR(C27="",NOT(ISNUMBER(K27)),L27="Done",L27="Dropped"),0,IF(MOD(K27,1)&gt;0,IF(K27&lt;$N$11,1,0),IF(INT(K27)&lt;INT($N$11),1,0)))</f>
        <v/>
      </c>
    </row>
    <row r="28" ht="22" customHeight="1">
      <c r="A28" s="44" t="n">
        <v>9</v>
      </c>
      <c r="B28" s="65" t="n"/>
      <c r="C28" s="26" t="n"/>
      <c r="D28" s="26" t="n"/>
      <c r="E28" s="26" t="n"/>
      <c r="F28" s="26" t="n"/>
      <c r="G28" s="32" t="n"/>
      <c r="H28" s="32" t="n"/>
      <c r="I28" s="32" t="n"/>
      <c r="J28" s="32" t="n"/>
      <c r="K28" s="65" t="n"/>
      <c r="L28" s="15" t="n"/>
      <c r="M28" s="17">
        <f>IF(N28=1,"Overdue","")</f>
        <v/>
      </c>
      <c r="N28" s="37">
        <f>IF(OR(C28="",NOT(ISNUMBER(K28)),L28="Done",L28="Dropped"),0,IF(MOD(K28,1)&gt;0,IF(K28&lt;$N$11,1,0),IF(INT(K28)&lt;INT($N$11),1,0)))</f>
        <v/>
      </c>
    </row>
    <row r="29" ht="22" customHeight="1">
      <c r="A29" s="44" t="n">
        <v>10</v>
      </c>
      <c r="B29" s="65" t="n"/>
      <c r="C29" s="26" t="n"/>
      <c r="D29" s="26" t="n"/>
      <c r="E29" s="26" t="n"/>
      <c r="F29" s="26" t="n"/>
      <c r="G29" s="32" t="n"/>
      <c r="H29" s="32" t="n"/>
      <c r="I29" s="32" t="n"/>
      <c r="J29" s="32" t="n"/>
      <c r="K29" s="65" t="n"/>
      <c r="L29" s="15" t="n"/>
      <c r="M29" s="17">
        <f>IF(N29=1,"Overdue","")</f>
        <v/>
      </c>
      <c r="N29" s="37">
        <f>IF(OR(C29="",NOT(ISNUMBER(K29)),L29="Done",L29="Dropped"),0,IF(MOD(K29,1)&gt;0,IF(K29&lt;$N$11,1,0),IF(INT(K29)&lt;INT($N$11),1,0)))</f>
        <v/>
      </c>
    </row>
    <row r="30" ht="22" customHeight="1">
      <c r="A30" s="44" t="n">
        <v>11</v>
      </c>
      <c r="B30" s="65" t="n"/>
      <c r="C30" s="26" t="n"/>
      <c r="D30" s="26" t="n"/>
      <c r="E30" s="26" t="n"/>
      <c r="F30" s="26" t="n"/>
      <c r="G30" s="32" t="n"/>
      <c r="H30" s="32" t="n"/>
      <c r="I30" s="32" t="n"/>
      <c r="J30" s="32" t="n"/>
      <c r="K30" s="65" t="n"/>
      <c r="L30" s="15" t="n"/>
      <c r="M30" s="17">
        <f>IF(N30=1,"Overdue","")</f>
        <v/>
      </c>
      <c r="N30" s="37">
        <f>IF(OR(C30="",NOT(ISNUMBER(K30)),L30="Done",L30="Dropped"),0,IF(MOD(K30,1)&gt;0,IF(K30&lt;$N$11,1,0),IF(INT(K30)&lt;INT($N$11),1,0)))</f>
        <v/>
      </c>
    </row>
    <row r="31" ht="22" customHeight="1">
      <c r="A31" s="44" t="n">
        <v>12</v>
      </c>
      <c r="B31" s="65" t="n"/>
      <c r="C31" s="26" t="n"/>
      <c r="D31" s="26" t="n"/>
      <c r="E31" s="26" t="n"/>
      <c r="F31" s="26" t="n"/>
      <c r="G31" s="32" t="n"/>
      <c r="H31" s="32" t="n"/>
      <c r="I31" s="32" t="n"/>
      <c r="J31" s="32" t="n"/>
      <c r="K31" s="65" t="n"/>
      <c r="L31" s="15" t="n"/>
      <c r="M31" s="17">
        <f>IF(N31=1,"Overdue","")</f>
        <v/>
      </c>
      <c r="N31" s="37">
        <f>IF(OR(C31="",NOT(ISNUMBER(K31)),L31="Done",L31="Dropped"),0,IF(MOD(K31,1)&gt;0,IF(K31&lt;$N$11,1,0),IF(INT(K31)&lt;INT($N$11),1,0)))</f>
        <v/>
      </c>
    </row>
    <row r="32" ht="22" customHeight="1">
      <c r="A32" s="44" t="n">
        <v>13</v>
      </c>
      <c r="B32" s="65" t="n"/>
      <c r="C32" s="26" t="n"/>
      <c r="D32" s="26" t="n"/>
      <c r="E32" s="26" t="n"/>
      <c r="F32" s="26" t="n"/>
      <c r="G32" s="32" t="n"/>
      <c r="H32" s="32" t="n"/>
      <c r="I32" s="32" t="n"/>
      <c r="J32" s="32" t="n"/>
      <c r="K32" s="65" t="n"/>
      <c r="L32" s="15" t="n"/>
      <c r="M32" s="17">
        <f>IF(N32=1,"Overdue","")</f>
        <v/>
      </c>
      <c r="N32" s="37">
        <f>IF(OR(C32="",NOT(ISNUMBER(K32)),L32="Done",L32="Dropped"),0,IF(MOD(K32,1)&gt;0,IF(K32&lt;$N$11,1,0),IF(INT(K32)&lt;INT($N$11),1,0)))</f>
        <v/>
      </c>
    </row>
    <row r="33" ht="22" customHeight="1">
      <c r="A33" s="44" t="n">
        <v>14</v>
      </c>
      <c r="B33" s="65" t="n"/>
      <c r="C33" s="26" t="n"/>
      <c r="D33" s="26" t="n"/>
      <c r="E33" s="26" t="n"/>
      <c r="F33" s="26" t="n"/>
      <c r="G33" s="32" t="n"/>
      <c r="H33" s="32" t="n"/>
      <c r="I33" s="32" t="n"/>
      <c r="J33" s="32" t="n"/>
      <c r="K33" s="65" t="n"/>
      <c r="L33" s="15" t="n"/>
      <c r="M33" s="17">
        <f>IF(N33=1,"Overdue","")</f>
        <v/>
      </c>
      <c r="N33" s="37">
        <f>IF(OR(C33="",NOT(ISNUMBER(K33)),L33="Done",L33="Dropped"),0,IF(MOD(K33,1)&gt;0,IF(K33&lt;$N$11,1,0),IF(INT(K33)&lt;INT($N$11),1,0)))</f>
        <v/>
      </c>
    </row>
    <row r="34" ht="22" customHeight="1">
      <c r="A34" s="44" t="n">
        <v>15</v>
      </c>
      <c r="B34" s="65" t="n"/>
      <c r="C34" s="26" t="n"/>
      <c r="D34" s="26" t="n"/>
      <c r="E34" s="26" t="n"/>
      <c r="F34" s="26" t="n"/>
      <c r="G34" s="32" t="n"/>
      <c r="H34" s="32" t="n"/>
      <c r="I34" s="32" t="n"/>
      <c r="J34" s="32" t="n"/>
      <c r="K34" s="65" t="n"/>
      <c r="L34" s="15" t="n"/>
      <c r="M34" s="17">
        <f>IF(N34=1,"Overdue","")</f>
        <v/>
      </c>
      <c r="N34" s="37">
        <f>IF(OR(C34="",NOT(ISNUMBER(K34)),L34="Done",L34="Dropped"),0,IF(MOD(K34,1)&gt;0,IF(K34&lt;$N$11,1,0),IF(INT(K34)&lt;INT($N$11),1,0)))</f>
        <v/>
      </c>
    </row>
    <row r="35" ht="22" customHeight="1">
      <c r="A35" s="44" t="n">
        <v>16</v>
      </c>
      <c r="B35" s="65" t="n"/>
      <c r="C35" s="26" t="n"/>
      <c r="D35" s="26" t="n"/>
      <c r="E35" s="26" t="n"/>
      <c r="F35" s="26" t="n"/>
      <c r="G35" s="32" t="n"/>
      <c r="H35" s="32" t="n"/>
      <c r="I35" s="32" t="n"/>
      <c r="J35" s="32" t="n"/>
      <c r="K35" s="65" t="n"/>
      <c r="L35" s="15" t="n"/>
      <c r="M35" s="17">
        <f>IF(N35=1,"Overdue","")</f>
        <v/>
      </c>
      <c r="N35" s="37">
        <f>IF(OR(C35="",NOT(ISNUMBER(K35)),L35="Done",L35="Dropped"),0,IF(MOD(K35,1)&gt;0,IF(K35&lt;$N$11,1,0),IF(INT(K35)&lt;INT($N$11),1,0)))</f>
        <v/>
      </c>
    </row>
    <row r="36" ht="22" customHeight="1">
      <c r="A36" s="44" t="n">
        <v>17</v>
      </c>
      <c r="B36" s="65" t="n"/>
      <c r="C36" s="26" t="n"/>
      <c r="D36" s="26" t="n"/>
      <c r="E36" s="26" t="n"/>
      <c r="F36" s="26" t="n"/>
      <c r="G36" s="32" t="n"/>
      <c r="H36" s="32" t="n"/>
      <c r="I36" s="32" t="n"/>
      <c r="J36" s="32" t="n"/>
      <c r="K36" s="65" t="n"/>
      <c r="L36" s="15" t="n"/>
      <c r="M36" s="17">
        <f>IF(N36=1,"Overdue","")</f>
        <v/>
      </c>
      <c r="N36" s="37">
        <f>IF(OR(C36="",NOT(ISNUMBER(K36)),L36="Done",L36="Dropped"),0,IF(MOD(K36,1)&gt;0,IF(K36&lt;$N$11,1,0),IF(INT(K36)&lt;INT($N$11),1,0)))</f>
        <v/>
      </c>
    </row>
    <row r="37" ht="22" customHeight="1">
      <c r="A37" s="44" t="n">
        <v>18</v>
      </c>
      <c r="B37" s="65" t="n"/>
      <c r="C37" s="26" t="n"/>
      <c r="D37" s="26" t="n"/>
      <c r="E37" s="26" t="n"/>
      <c r="F37" s="26" t="n"/>
      <c r="G37" s="32" t="n"/>
      <c r="H37" s="32" t="n"/>
      <c r="I37" s="32" t="n"/>
      <c r="J37" s="32" t="n"/>
      <c r="K37" s="65" t="n"/>
      <c r="L37" s="15" t="n"/>
      <c r="M37" s="17">
        <f>IF(N37=1,"Overdue","")</f>
        <v/>
      </c>
      <c r="N37" s="37">
        <f>IF(OR(C37="",NOT(ISNUMBER(K37)),L37="Done",L37="Dropped"),0,IF(MOD(K37,1)&gt;0,IF(K37&lt;$N$11,1,0),IF(INT(K37)&lt;INT($N$11),1,0)))</f>
        <v/>
      </c>
    </row>
    <row r="38" ht="22" customHeight="1">
      <c r="A38" s="44" t="n">
        <v>19</v>
      </c>
      <c r="B38" s="65" t="n"/>
      <c r="C38" s="26" t="n"/>
      <c r="D38" s="26" t="n"/>
      <c r="E38" s="26" t="n"/>
      <c r="F38" s="26" t="n"/>
      <c r="G38" s="32" t="n"/>
      <c r="H38" s="32" t="n"/>
      <c r="I38" s="32" t="n"/>
      <c r="J38" s="32" t="n"/>
      <c r="K38" s="65" t="n"/>
      <c r="L38" s="15" t="n"/>
      <c r="M38" s="17">
        <f>IF(N38=1,"Overdue","")</f>
        <v/>
      </c>
      <c r="N38" s="37">
        <f>IF(OR(C38="",NOT(ISNUMBER(K38)),L38="Done",L38="Dropped"),0,IF(MOD(K38,1)&gt;0,IF(K38&lt;$N$11,1,0),IF(INT(K38)&lt;INT($N$11),1,0)))</f>
        <v/>
      </c>
    </row>
    <row r="39" ht="22" customHeight="1">
      <c r="A39" s="44" t="n">
        <v>20</v>
      </c>
      <c r="B39" s="65" t="n"/>
      <c r="C39" s="26" t="n"/>
      <c r="D39" s="26" t="n"/>
      <c r="E39" s="26" t="n"/>
      <c r="F39" s="26" t="n"/>
      <c r="G39" s="32" t="n"/>
      <c r="H39" s="32" t="n"/>
      <c r="I39" s="32" t="n"/>
      <c r="J39" s="32" t="n"/>
      <c r="K39" s="65" t="n"/>
      <c r="L39" s="15" t="n"/>
      <c r="M39" s="17">
        <f>IF(N39=1,"Overdue","")</f>
        <v/>
      </c>
      <c r="N39" s="37">
        <f>IF(OR(C39="",NOT(ISNUMBER(K39)),L39="Done",L39="Dropped"),0,IF(MOD(K39,1)&gt;0,IF(K39&lt;$N$11,1,0),IF(INT(K39)&lt;INT($N$11),1,0)))</f>
        <v/>
      </c>
    </row>
    <row r="40" ht="22" customHeight="1">
      <c r="A40" s="44" t="n">
        <v>21</v>
      </c>
      <c r="B40" s="65" t="n"/>
      <c r="C40" s="26" t="n"/>
      <c r="D40" s="26" t="n"/>
      <c r="E40" s="26" t="n"/>
      <c r="F40" s="26" t="n"/>
      <c r="G40" s="32" t="n"/>
      <c r="H40" s="32" t="n"/>
      <c r="I40" s="32" t="n"/>
      <c r="J40" s="32" t="n"/>
      <c r="K40" s="65" t="n"/>
      <c r="L40" s="15" t="n"/>
      <c r="M40" s="17">
        <f>IF(N40=1,"Overdue","")</f>
        <v/>
      </c>
      <c r="N40" s="37">
        <f>IF(OR(C40="",NOT(ISNUMBER(K40)),L40="Done",L40="Dropped"),0,IF(MOD(K40,1)&gt;0,IF(K40&lt;$N$11,1,0),IF(INT(K40)&lt;INT($N$11),1,0)))</f>
        <v/>
      </c>
    </row>
    <row r="41" ht="22" customHeight="1">
      <c r="A41" s="44" t="n">
        <v>22</v>
      </c>
      <c r="B41" s="65" t="n"/>
      <c r="C41" s="26" t="n"/>
      <c r="D41" s="26" t="n"/>
      <c r="E41" s="26" t="n"/>
      <c r="F41" s="26" t="n"/>
      <c r="G41" s="32" t="n"/>
      <c r="H41" s="32" t="n"/>
      <c r="I41" s="32" t="n"/>
      <c r="J41" s="32" t="n"/>
      <c r="K41" s="65" t="n"/>
      <c r="L41" s="15" t="n"/>
      <c r="M41" s="17">
        <f>IF(N41=1,"Overdue","")</f>
        <v/>
      </c>
      <c r="N41" s="37">
        <f>IF(OR(C41="",NOT(ISNUMBER(K41)),L41="Done",L41="Dropped"),0,IF(MOD(K41,1)&gt;0,IF(K41&lt;$N$11,1,0),IF(INT(K41)&lt;INT($N$11),1,0)))</f>
        <v/>
      </c>
    </row>
    <row r="42" ht="22" customHeight="1">
      <c r="A42" s="44" t="n">
        <v>23</v>
      </c>
      <c r="B42" s="65" t="n"/>
      <c r="C42" s="26" t="n"/>
      <c r="D42" s="26" t="n"/>
      <c r="E42" s="26" t="n"/>
      <c r="F42" s="26" t="n"/>
      <c r="G42" s="32" t="n"/>
      <c r="H42" s="32" t="n"/>
      <c r="I42" s="32" t="n"/>
      <c r="J42" s="32" t="n"/>
      <c r="K42" s="65" t="n"/>
      <c r="L42" s="15" t="n"/>
      <c r="M42" s="17">
        <f>IF(N42=1,"Overdue","")</f>
        <v/>
      </c>
      <c r="N42" s="37">
        <f>IF(OR(C42="",NOT(ISNUMBER(K42)),L42="Done",L42="Dropped"),0,IF(MOD(K42,1)&gt;0,IF(K42&lt;$N$11,1,0),IF(INT(K42)&lt;INT($N$11),1,0)))</f>
        <v/>
      </c>
    </row>
    <row r="43" ht="22" customHeight="1">
      <c r="A43" s="44" t="n">
        <v>24</v>
      </c>
      <c r="B43" s="65" t="n"/>
      <c r="C43" s="26" t="n"/>
      <c r="D43" s="26" t="n"/>
      <c r="E43" s="26" t="n"/>
      <c r="F43" s="26" t="n"/>
      <c r="G43" s="32" t="n"/>
      <c r="H43" s="32" t="n"/>
      <c r="I43" s="32" t="n"/>
      <c r="J43" s="32" t="n"/>
      <c r="K43" s="65" t="n"/>
      <c r="L43" s="15" t="n"/>
      <c r="M43" s="17">
        <f>IF(N43=1,"Overdue","")</f>
        <v/>
      </c>
      <c r="N43" s="37">
        <f>IF(OR(C43="",NOT(ISNUMBER(K43)),L43="Done",L43="Dropped"),0,IF(MOD(K43,1)&gt;0,IF(K43&lt;$N$11,1,0),IF(INT(K43)&lt;INT($N$11),1,0)))</f>
        <v/>
      </c>
    </row>
    <row r="44" ht="22" customHeight="1">
      <c r="A44" s="44" t="n">
        <v>25</v>
      </c>
      <c r="B44" s="65" t="n"/>
      <c r="C44" s="26" t="n"/>
      <c r="D44" s="26" t="n"/>
      <c r="E44" s="26" t="n"/>
      <c r="F44" s="26" t="n"/>
      <c r="G44" s="32" t="n"/>
      <c r="H44" s="32" t="n"/>
      <c r="I44" s="32" t="n"/>
      <c r="J44" s="32" t="n"/>
      <c r="K44" s="65" t="n"/>
      <c r="L44" s="15" t="n"/>
      <c r="M44" s="17">
        <f>IF(N44=1,"Overdue","")</f>
        <v/>
      </c>
      <c r="N44" s="37">
        <f>IF(OR(C44="",NOT(ISNUMBER(K44)),L44="Done",L44="Dropped"),0,IF(MOD(K44,1)&gt;0,IF(K44&lt;$N$11,1,0),IF(INT(K44)&lt;INT($N$11),1,0)))</f>
        <v/>
      </c>
    </row>
    <row r="45" ht="22" customHeight="1">
      <c r="A45" s="44" t="n">
        <v>26</v>
      </c>
      <c r="B45" s="65" t="n"/>
      <c r="C45" s="26" t="n"/>
      <c r="D45" s="26" t="n"/>
      <c r="E45" s="26" t="n"/>
      <c r="F45" s="26" t="n"/>
      <c r="G45" s="32" t="n"/>
      <c r="H45" s="32" t="n"/>
      <c r="I45" s="32" t="n"/>
      <c r="J45" s="32" t="n"/>
      <c r="K45" s="65" t="n"/>
      <c r="L45" s="15" t="n"/>
      <c r="M45" s="17">
        <f>IF(N45=1,"Overdue","")</f>
        <v/>
      </c>
      <c r="N45" s="37">
        <f>IF(OR(C45="",NOT(ISNUMBER(K45)),L45="Done",L45="Dropped"),0,IF(MOD(K45,1)&gt;0,IF(K45&lt;$N$11,1,0),IF(INT(K45)&lt;INT($N$11),1,0)))</f>
        <v/>
      </c>
    </row>
    <row r="46" ht="22" customHeight="1">
      <c r="A46" s="44" t="n">
        <v>27</v>
      </c>
      <c r="B46" s="65" t="n"/>
      <c r="C46" s="26" t="n"/>
      <c r="D46" s="26" t="n"/>
      <c r="E46" s="26" t="n"/>
      <c r="F46" s="26" t="n"/>
      <c r="G46" s="32" t="n"/>
      <c r="H46" s="32" t="n"/>
      <c r="I46" s="32" t="n"/>
      <c r="J46" s="32" t="n"/>
      <c r="K46" s="65" t="n"/>
      <c r="L46" s="15" t="n"/>
      <c r="M46" s="17">
        <f>IF(N46=1,"Overdue","")</f>
        <v/>
      </c>
      <c r="N46" s="37">
        <f>IF(OR(C46="",NOT(ISNUMBER(K46)),L46="Done",L46="Dropped"),0,IF(MOD(K46,1)&gt;0,IF(K46&lt;$N$11,1,0),IF(INT(K46)&lt;INT($N$11),1,0)))</f>
        <v/>
      </c>
    </row>
    <row r="47" ht="22" customHeight="1">
      <c r="A47" s="44" t="n">
        <v>28</v>
      </c>
      <c r="B47" s="65" t="n"/>
      <c r="C47" s="26" t="n"/>
      <c r="D47" s="26" t="n"/>
      <c r="E47" s="26" t="n"/>
      <c r="F47" s="26" t="n"/>
      <c r="G47" s="32" t="n"/>
      <c r="H47" s="32" t="n"/>
      <c r="I47" s="32" t="n"/>
      <c r="J47" s="32" t="n"/>
      <c r="K47" s="65" t="n"/>
      <c r="L47" s="15" t="n"/>
      <c r="M47" s="17">
        <f>IF(N47=1,"Overdue","")</f>
        <v/>
      </c>
      <c r="N47" s="37">
        <f>IF(OR(C47="",NOT(ISNUMBER(K47)),L47="Done",L47="Dropped"),0,IF(MOD(K47,1)&gt;0,IF(K47&lt;$N$11,1,0),IF(INT(K47)&lt;INT($N$11),1,0)))</f>
        <v/>
      </c>
    </row>
    <row r="48" ht="22" customHeight="1">
      <c r="A48" s="44" t="n">
        <v>29</v>
      </c>
      <c r="B48" s="65" t="n"/>
      <c r="C48" s="26" t="n"/>
      <c r="D48" s="26" t="n"/>
      <c r="E48" s="26" t="n"/>
      <c r="F48" s="26" t="n"/>
      <c r="G48" s="32" t="n"/>
      <c r="H48" s="32" t="n"/>
      <c r="I48" s="32" t="n"/>
      <c r="J48" s="32" t="n"/>
      <c r="K48" s="65" t="n"/>
      <c r="L48" s="15" t="n"/>
      <c r="M48" s="17">
        <f>IF(N48=1,"Overdue","")</f>
        <v/>
      </c>
      <c r="N48" s="37">
        <f>IF(OR(C48="",NOT(ISNUMBER(K48)),L48="Done",L48="Dropped"),0,IF(MOD(K48,1)&gt;0,IF(K48&lt;$N$11,1,0),IF(INT(K48)&lt;INT($N$11),1,0)))</f>
        <v/>
      </c>
    </row>
    <row r="49" ht="22" customHeight="1">
      <c r="A49" s="44" t="n">
        <v>30</v>
      </c>
      <c r="B49" s="65" t="n"/>
      <c r="C49" s="26" t="n"/>
      <c r="D49" s="26" t="n"/>
      <c r="E49" s="26" t="n"/>
      <c r="F49" s="26" t="n"/>
      <c r="G49" s="32" t="n"/>
      <c r="H49" s="32" t="n"/>
      <c r="I49" s="32" t="n"/>
      <c r="J49" s="32" t="n"/>
      <c r="K49" s="65" t="n"/>
      <c r="L49" s="15" t="n"/>
      <c r="M49" s="17">
        <f>IF(N49=1,"Overdue","")</f>
        <v/>
      </c>
      <c r="N49" s="37">
        <f>IF(OR(C49="",NOT(ISNUMBER(K49)),L49="Done",L49="Dropped"),0,IF(MOD(K49,1)&gt;0,IF(K49&lt;$N$11,1,0),IF(INT(K49)&lt;INT($N$11),1,0)))</f>
        <v/>
      </c>
    </row>
  </sheetData>
  <sheetProtection selectLockedCells="0" selectUnlockedCells="0" sheet="1" objects="0" insertRows="1" insertHyperlinks="1" autoFilter="1" scenarios="0" formatColumns="0" deleteColumns="1" insertColumns="1" pivotTables="1" deleteRows="1" formatCells="1" formatRows="0" sort="1"/>
  <mergeCells count="120">
    <mergeCell ref="D11:F11"/>
    <mergeCell ref="A15:B15"/>
    <mergeCell ref="E23:F23"/>
    <mergeCell ref="G47:J47"/>
    <mergeCell ref="B6:K6"/>
    <mergeCell ref="G32:J32"/>
    <mergeCell ref="C13:F13"/>
    <mergeCell ref="G46:J46"/>
    <mergeCell ref="G40:J40"/>
    <mergeCell ref="C41:D41"/>
    <mergeCell ref="C15:F15"/>
    <mergeCell ref="L5:M5"/>
    <mergeCell ref="E34:F34"/>
    <mergeCell ref="C43:D43"/>
    <mergeCell ref="C27:D27"/>
    <mergeCell ref="E49:F49"/>
    <mergeCell ref="E27:F27"/>
    <mergeCell ref="C36:D36"/>
    <mergeCell ref="E36:F36"/>
    <mergeCell ref="B8:K8"/>
    <mergeCell ref="C19:D19"/>
    <mergeCell ref="A18:M18"/>
    <mergeCell ref="G34:J34"/>
    <mergeCell ref="C28:D28"/>
    <mergeCell ref="E22:F22"/>
    <mergeCell ref="A2:M2"/>
    <mergeCell ref="L7:M7"/>
    <mergeCell ref="C30:D30"/>
    <mergeCell ref="B9:K9"/>
    <mergeCell ref="A11:B11"/>
    <mergeCell ref="G20:J20"/>
    <mergeCell ref="C14:D14"/>
    <mergeCell ref="G29:J29"/>
    <mergeCell ref="C45:D45"/>
    <mergeCell ref="E48:F48"/>
    <mergeCell ref="B5:K5"/>
    <mergeCell ref="G44:J44"/>
    <mergeCell ref="G22:J22"/>
    <mergeCell ref="E38:F38"/>
    <mergeCell ref="G31:J31"/>
    <mergeCell ref="C47:D47"/>
    <mergeCell ref="G21:J21"/>
    <mergeCell ref="C40:D40"/>
    <mergeCell ref="E40:F40"/>
    <mergeCell ref="G48:J48"/>
    <mergeCell ref="G23:J23"/>
    <mergeCell ref="G38:J38"/>
    <mergeCell ref="E26:F26"/>
    <mergeCell ref="L6:M6"/>
    <mergeCell ref="E25:F25"/>
    <mergeCell ref="G49:J49"/>
    <mergeCell ref="G24:J24"/>
    <mergeCell ref="G33:J33"/>
    <mergeCell ref="C34:D34"/>
    <mergeCell ref="G26:J26"/>
    <mergeCell ref="G35:J35"/>
    <mergeCell ref="G25:J25"/>
    <mergeCell ref="E39:F39"/>
    <mergeCell ref="E44:F44"/>
    <mergeCell ref="C20:D20"/>
    <mergeCell ref="E20:F20"/>
    <mergeCell ref="C29:D29"/>
    <mergeCell ref="E29:F29"/>
    <mergeCell ref="H13:J13"/>
    <mergeCell ref="C44:D44"/>
    <mergeCell ref="C22:D22"/>
    <mergeCell ref="L8:M8"/>
    <mergeCell ref="C31:D31"/>
    <mergeCell ref="E31:F31"/>
    <mergeCell ref="H15:J15"/>
    <mergeCell ref="C46:D46"/>
    <mergeCell ref="C21:D21"/>
    <mergeCell ref="E46:F46"/>
    <mergeCell ref="G39:J39"/>
    <mergeCell ref="A14:B14"/>
    <mergeCell ref="C48:D48"/>
    <mergeCell ref="C23:D23"/>
    <mergeCell ref="G37:J37"/>
    <mergeCell ref="L9:M9"/>
    <mergeCell ref="C32:D32"/>
    <mergeCell ref="C38:D38"/>
    <mergeCell ref="E32:F32"/>
    <mergeCell ref="E41:F41"/>
    <mergeCell ref="C49:D49"/>
    <mergeCell ref="E43:F43"/>
    <mergeCell ref="C24:D24"/>
    <mergeCell ref="E24:F24"/>
    <mergeCell ref="C33:D33"/>
    <mergeCell ref="E33:F33"/>
    <mergeCell ref="C42:D42"/>
    <mergeCell ref="A4:M4"/>
    <mergeCell ref="E42:F42"/>
    <mergeCell ref="A1:H1"/>
    <mergeCell ref="C26:D26"/>
    <mergeCell ref="G41:J41"/>
    <mergeCell ref="C35:D35"/>
    <mergeCell ref="E35:F35"/>
    <mergeCell ref="A16:B16"/>
    <mergeCell ref="C25:D25"/>
    <mergeCell ref="E19:F19"/>
    <mergeCell ref="G43:J43"/>
    <mergeCell ref="E28:F28"/>
    <mergeCell ref="B7:K7"/>
    <mergeCell ref="G27:J27"/>
    <mergeCell ref="G36:J36"/>
    <mergeCell ref="G42:J42"/>
    <mergeCell ref="E30:F30"/>
    <mergeCell ref="H14:J14"/>
    <mergeCell ref="E45:F45"/>
    <mergeCell ref="C16:F16"/>
    <mergeCell ref="G19:J19"/>
    <mergeCell ref="C39:D39"/>
    <mergeCell ref="G28:J28"/>
    <mergeCell ref="C37:D37"/>
    <mergeCell ref="A13:B13"/>
    <mergeCell ref="G30:J30"/>
    <mergeCell ref="E37:F37"/>
    <mergeCell ref="E47:F47"/>
    <mergeCell ref="E21:F21"/>
    <mergeCell ref="G45:J45"/>
  </mergeCells>
  <conditionalFormatting sqref="K15">
    <cfRule type="expression" priority="1" dxfId="0" stopIfTrue="0">
      <formula>$K$15&gt;0</formula>
    </cfRule>
  </conditionalFormatting>
  <conditionalFormatting sqref="M20:M49">
    <cfRule type="expression" priority="2" dxfId="0" stopIfTrue="0">
      <formula>N20=1</formula>
    </cfRule>
  </conditionalFormatting>
  <conditionalFormatting sqref="K20:K49">
    <cfRule type="expression" priority="3" dxfId="0" stopIfTrue="0">
      <formula>N20=1</formula>
    </cfRule>
    <cfRule type="expression" priority="4" dxfId="1">
      <formula>AND(ISNUMBER(K20),MOD(K20,1)=0)</formula>
    </cfRule>
  </conditionalFormatting>
  <conditionalFormatting sqref="B20:B49">
    <cfRule type="expression" priority="5" dxfId="1">
      <formula>AND(ISNUMBER(B20),MOD(B20,1)=0)</formula>
    </cfRule>
  </conditionalFormatting>
  <dataValidations count="4">
    <dataValidation sqref="C11" showDropDown="0" showInputMessage="0" showErrorMessage="1" allowBlank="1" errorTitle="Date and time expected" error="Enter a date and, if needed, a time." type="date" operator="greaterThanOrEqual">
      <formula1>36526</formula1>
    </dataValidation>
    <dataValidation sqref="C14" showDropDown="0" showInputMessage="0" showErrorMessage="1" allowBlank="1" errorTitle="Date and time expected" error="Enter a date and, if needed, a time." type="date" operator="greaterThanOrEqual">
      <formula1>36526</formula1>
    </dataValidation>
    <dataValidation sqref="B20:B49 K20:K49" showDropDown="0" showInputMessage="0" showErrorMessage="1" allowBlank="1" errorTitle="Date and time expected" error="Enter a date and, if needed, a time." type="date" operator="greaterThanOrEqual">
      <formula1>36526</formula1>
    </dataValidation>
    <dataValidation sqref="L20:L49" showDropDown="0" showInputMessage="0" showErrorMessage="1" allowBlank="1" errorTitle="Value from the list" error="Choose a value from the list." type="list">
      <formula1>"To do,In progress,Done,Dropped"</formula1>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Conseil&amp;C&amp;"Arial,Regular"&amp;8 &amp;K57534Ethgconseil.fr&amp;R&amp;"Arial,Regular"&amp;8 &amp;K57534E&amp;P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Q91"/>
  <sheetViews>
    <sheetView showGridLines="0" zoomScale="100" workbookViewId="0">
      <selection activeCell="A1" sqref="A1"/>
    </sheetView>
  </sheetViews>
  <sheetFormatPr baseColWidth="8" defaultRowHeight="15"/>
  <cols>
    <col width="5" customWidth="1" min="1" max="1"/>
    <col width="22" customWidth="1" min="2" max="2"/>
    <col width="22" customWidth="1" min="3" max="3"/>
    <col width="11" customWidth="1" min="4" max="4"/>
    <col width="12" customWidth="1" min="5" max="5"/>
    <col width="12" customWidth="1" min="6" max="6"/>
    <col width="11" customWidth="1" min="7" max="7"/>
    <col width="11" customWidth="1" min="8" max="8"/>
    <col width="9" customWidth="1" min="9" max="9"/>
    <col width="11" customWidth="1" min="10" max="10"/>
    <col width="22" customWidth="1" min="11" max="11"/>
    <col width="12" customWidth="1" min="12" max="12"/>
    <col width="12" customWidth="1" min="13" max="13"/>
    <col hidden="1" width="9" customWidth="1" min="14" max="14"/>
    <col hidden="1" width="9" customWidth="1" min="15" max="15"/>
    <col hidden="1" width="9" customWidth="1" min="16" max="16"/>
    <col hidden="1" width="9" customWidth="1" min="17" max="17"/>
  </cols>
  <sheetData>
    <row r="1" ht="26" customHeight="1">
      <c r="A1" s="12" t="inlineStr">
        <is>
          <t>Fictitious example · The crisis on one page</t>
        </is>
      </c>
    </row>
    <row r="2" ht="24" customHeight="1">
      <c r="A2" s="34" t="inlineStr">
        <is>
          <t>Fictitious example: company, people, amounts and dates are made up to show how the workbook works. Do not reuse them: your own data goes in the other tabs.</t>
        </is>
      </c>
      <c r="B2" s="35" t="n"/>
      <c r="C2" s="35" t="n"/>
      <c r="D2" s="35" t="n"/>
      <c r="E2" s="35" t="n"/>
      <c r="F2" s="35" t="n"/>
      <c r="G2" s="35" t="n"/>
      <c r="H2" s="35" t="n"/>
      <c r="I2" s="35" t="n"/>
      <c r="J2" s="35" t="n"/>
      <c r="K2" s="35" t="n"/>
      <c r="L2" s="35" t="n"/>
      <c r="M2" s="35" t="n"/>
    </row>
    <row r="3" ht="8" customHeight="1"/>
    <row r="4">
      <c r="A4" s="36" t="inlineStr">
        <is>
          <t>Position at</t>
        </is>
      </c>
      <c r="C4" s="65" t="n">
        <v>46303.375</v>
      </c>
      <c r="D4" s="27" t="inlineStr">
        <is>
          <t>Date fixed for the example. Clear it to see the position as of today.</t>
        </is>
      </c>
      <c r="N4" s="37">
        <f>IF(C4="",NOW(),C4)</f>
        <v/>
      </c>
    </row>
    <row r="6" ht="24" customHeight="1">
      <c r="A6" s="66" t="inlineStr">
        <is>
          <t>A · The first 48 hours</t>
        </is>
      </c>
      <c r="B6" s="4" t="n"/>
      <c r="C6" s="4" t="n"/>
      <c r="D6" s="4" t="n"/>
      <c r="E6" s="4" t="n"/>
      <c r="F6" s="4" t="n"/>
      <c r="G6" s="4" t="n"/>
      <c r="H6" s="4" t="n"/>
      <c r="I6" s="4" t="n"/>
      <c r="J6" s="4" t="n"/>
      <c r="K6" s="4" t="n"/>
      <c r="L6" s="4" t="n"/>
      <c r="M6" s="4" t="n"/>
    </row>
    <row r="8">
      <c r="A8" s="14" t="inlineStr">
        <is>
          <t>Company</t>
        </is>
      </c>
      <c r="C8" s="15" t="inlineStr">
        <is>
          <t>Example company (fictitious), workshop with 45 staff</t>
        </is>
      </c>
      <c r="D8" s="15" t="n"/>
      <c r="E8" s="15" t="n"/>
      <c r="F8" s="15" t="n"/>
      <c r="H8" s="16" t="inlineStr">
        <is>
          <t>Review</t>
        </is>
      </c>
      <c r="K8" s="17">
        <f>IF($C$10="","Enter a date",IF(INT($N$4)&gt;$C$10+365,"Review overdue","Up to date"))</f>
        <v/>
      </c>
    </row>
    <row r="9">
      <c r="A9" s="14" t="inlineStr">
        <is>
          <t>Written by</t>
        </is>
      </c>
      <c r="C9" s="15" t="inlineStr">
        <is>
          <t>The managing director</t>
        </is>
      </c>
      <c r="D9" s="15" t="n"/>
      <c r="E9" s="15" t="n"/>
      <c r="F9" s="15" t="n"/>
      <c r="H9" s="16" t="inlineStr">
        <is>
          <t>Review before</t>
        </is>
      </c>
      <c r="K9" s="18">
        <f>IF($C$10="","",$C$10+365)</f>
        <v/>
      </c>
    </row>
    <row r="10">
      <c r="A10" s="14" t="inlineStr">
        <is>
          <t>Updated on</t>
        </is>
      </c>
      <c r="C10" s="19" t="n">
        <v>46037</v>
      </c>
      <c r="H10" s="16" t="inlineStr">
        <is>
          <t>Sheet completed</t>
        </is>
      </c>
      <c r="K10" s="20">
        <f>COUNTA(C14,G14,C15,G15,C20,G20,C21,B26,G26,B27,G27,B28,G28,G33,G34,G35,G36)/17</f>
        <v/>
      </c>
    </row>
    <row r="12" ht="20" customHeight="1">
      <c r="A12" s="21" t="inlineStr">
        <is>
          <t>1 · Who decides</t>
        </is>
      </c>
      <c r="B12" s="22" t="n"/>
      <c r="C12" s="22" t="n"/>
      <c r="D12" s="22" t="n"/>
      <c r="E12" s="22" t="n"/>
      <c r="F12" s="22" t="n"/>
      <c r="G12" s="22" t="n"/>
      <c r="H12" s="22" t="n"/>
      <c r="I12" s="22" t="n"/>
      <c r="J12" s="22" t="n"/>
      <c r="K12" s="22" t="n"/>
      <c r="L12" s="22" t="n"/>
      <c r="M12" s="22" t="n"/>
    </row>
    <row r="13" ht="18" customHeight="1">
      <c r="B13" s="23" t="inlineStr">
        <is>
          <t>Role</t>
        </is>
      </c>
      <c r="C13" s="23" t="inlineStr">
        <is>
          <t>Name</t>
        </is>
      </c>
      <c r="D13" s="23" t="inlineStr">
        <is>
          <t>Position</t>
        </is>
      </c>
      <c r="E13" s="24" t="n"/>
      <c r="F13" s="24" t="n"/>
      <c r="G13" s="23" t="inlineStr">
        <is>
          <t>Phone</t>
        </is>
      </c>
      <c r="H13" s="24" t="n"/>
      <c r="I13" s="24" t="n"/>
      <c r="J13" s="23" t="inlineStr">
        <is>
          <t>Other way to reach them</t>
        </is>
      </c>
      <c r="K13" s="24" t="n"/>
      <c r="L13" s="24" t="n"/>
      <c r="M13" s="24" t="n"/>
    </row>
    <row r="14" ht="22" customHeight="1">
      <c r="B14" s="25" t="inlineStr">
        <is>
          <t>Decides</t>
        </is>
      </c>
      <c r="C14" s="26" t="inlineStr">
        <is>
          <t>The managing director</t>
        </is>
      </c>
      <c r="D14" s="26" t="inlineStr">
        <is>
          <t>Chair</t>
        </is>
      </c>
      <c r="E14" s="26" t="n"/>
      <c r="F14" s="26" t="n"/>
      <c r="G14" s="15" t="inlineStr">
        <is>
          <t>06 XX XX XX 01</t>
        </is>
      </c>
      <c r="H14" s="15" t="n"/>
      <c r="I14" s="15" t="n"/>
      <c r="J14" s="26" t="inlineStr">
        <is>
          <t>Home: 01 XX XX XX 11</t>
        </is>
      </c>
      <c r="K14" s="26" t="n"/>
      <c r="L14" s="26" t="n"/>
      <c r="M14" s="26" t="n"/>
    </row>
    <row r="15" ht="22" customHeight="1">
      <c r="B15" s="25" t="inlineStr">
        <is>
          <t>Stands in</t>
        </is>
      </c>
      <c r="C15" s="26" t="inlineStr">
        <is>
          <t>The finance director</t>
        </is>
      </c>
      <c r="D15" s="26" t="inlineStr">
        <is>
          <t>CFO</t>
        </is>
      </c>
      <c r="E15" s="26" t="n"/>
      <c r="F15" s="26" t="n"/>
      <c r="G15" s="15" t="inlineStr">
        <is>
          <t>06 XX XX XX 02</t>
        </is>
      </c>
      <c r="H15" s="15" t="n"/>
      <c r="I15" s="15" t="n"/>
      <c r="J15" s="26" t="inlineStr">
        <is>
          <t>Team messaging</t>
        </is>
      </c>
      <c r="K15" s="26" t="n"/>
      <c r="L15" s="26" t="n"/>
      <c r="M15" s="26" t="n"/>
    </row>
    <row r="16" ht="17.1" customHeight="1">
      <c r="B16" s="27" t="inlineStr">
        <is>
          <t>One person decides. Agree in advance how long without an answer before the stand-in decides instead.</t>
        </is>
      </c>
    </row>
    <row r="18" ht="20" customHeight="1">
      <c r="A18" s="21" t="inlineStr">
        <is>
          <t>2 · Who speaks</t>
        </is>
      </c>
      <c r="B18" s="22" t="n"/>
      <c r="C18" s="22" t="n"/>
      <c r="D18" s="22" t="n"/>
      <c r="E18" s="22" t="n"/>
      <c r="F18" s="22" t="n"/>
      <c r="G18" s="22" t="n"/>
      <c r="H18" s="22" t="n"/>
      <c r="I18" s="22" t="n"/>
      <c r="J18" s="22" t="n"/>
      <c r="K18" s="22" t="n"/>
      <c r="L18" s="22" t="n"/>
      <c r="M18" s="22" t="n"/>
    </row>
    <row r="19" ht="18" customHeight="1">
      <c r="B19" s="23" t="inlineStr">
        <is>
          <t>Role</t>
        </is>
      </c>
      <c r="C19" s="23" t="inlineStr">
        <is>
          <t>Name</t>
        </is>
      </c>
      <c r="D19" s="23" t="inlineStr">
        <is>
          <t>Position</t>
        </is>
      </c>
      <c r="E19" s="24" t="n"/>
      <c r="F19" s="24" t="n"/>
      <c r="G19" s="23" t="inlineStr">
        <is>
          <t>Phone</t>
        </is>
      </c>
      <c r="H19" s="24" t="n"/>
      <c r="I19" s="24" t="n"/>
      <c r="J19" s="23" t="inlineStr">
        <is>
          <t>Other way to reach them</t>
        </is>
      </c>
      <c r="K19" s="24" t="n"/>
      <c r="L19" s="24" t="n"/>
      <c r="M19" s="24" t="n"/>
    </row>
    <row r="20" ht="31.8" customHeight="1">
      <c r="B20" s="25" t="inlineStr">
        <is>
          <t>Speaks to staff, customers and the bank</t>
        </is>
      </c>
      <c r="C20" s="26" t="inlineStr">
        <is>
          <t>The head of sales</t>
        </is>
      </c>
      <c r="D20" s="26" t="inlineStr">
        <is>
          <t>Sales director</t>
        </is>
      </c>
      <c r="E20" s="26" t="n"/>
      <c r="F20" s="26" t="n"/>
      <c r="G20" s="15" t="inlineStr">
        <is>
          <t>06 XX XX XX 03</t>
        </is>
      </c>
      <c r="H20" s="15" t="n"/>
      <c r="I20" s="15" t="n"/>
      <c r="J20" s="26" t="inlineStr">
        <is>
          <t>Team messaging</t>
        </is>
      </c>
      <c r="K20" s="26" t="n"/>
      <c r="L20" s="26" t="n"/>
      <c r="M20" s="26" t="n"/>
    </row>
    <row r="21" ht="40" customHeight="1">
      <c r="B21" s="28" t="inlineStr">
        <is>
          <t>First message, within the hour</t>
        </is>
      </c>
      <c r="C21" s="29" t="inlineStr">
        <is>
          <t>An incident has affected our production since this morning. Our teams are safe. We are reviewing the situation at 5 pm and will call you back before 6 pm.</t>
        </is>
      </c>
      <c r="D21" s="29" t="n"/>
      <c r="E21" s="29" t="n"/>
      <c r="F21" s="29" t="n"/>
      <c r="G21" s="29" t="n"/>
      <c r="H21" s="29" t="n"/>
      <c r="I21" s="29" t="n"/>
      <c r="J21" s="29" t="n"/>
      <c r="K21" s="29" t="n"/>
      <c r="L21" s="29" t="n"/>
      <c r="M21" s="29" t="n"/>
    </row>
    <row r="22" ht="17.1" customHeight="1">
      <c r="B22" s="27" t="inlineStr">
        <is>
          <t>One voice. Everyone else refers to it: “I don’t have the information, she will call you back before a set time.”</t>
        </is>
      </c>
    </row>
    <row r="24" ht="20" customHeight="1">
      <c r="A24" s="21" t="inlineStr">
        <is>
          <t>3 · Who does what: the first three actions</t>
        </is>
      </c>
      <c r="B24" s="22" t="n"/>
      <c r="C24" s="22" t="n"/>
      <c r="D24" s="22" t="n"/>
      <c r="E24" s="22" t="n"/>
      <c r="F24" s="22" t="n"/>
      <c r="G24" s="22" t="n"/>
      <c r="H24" s="22" t="n"/>
      <c r="I24" s="22" t="n"/>
      <c r="J24" s="22" t="n"/>
      <c r="K24" s="22" t="n"/>
      <c r="L24" s="22" t="n"/>
      <c r="M24" s="22" t="n"/>
    </row>
    <row r="25" ht="18" customHeight="1">
      <c r="A25" s="23" t="inlineStr">
        <is>
          <t>No.</t>
        </is>
      </c>
      <c r="B25" s="23" t="inlineStr">
        <is>
          <t>Action</t>
        </is>
      </c>
      <c r="C25" s="24" t="n"/>
      <c r="D25" s="24" t="n"/>
      <c r="E25" s="24" t="n"/>
      <c r="F25" s="24" t="n"/>
      <c r="G25" s="23" t="inlineStr">
        <is>
          <t>Who</t>
        </is>
      </c>
      <c r="H25" s="24" t="n"/>
      <c r="I25" s="24" t="n"/>
      <c r="J25" s="23" t="inlineStr">
        <is>
          <t>By when</t>
        </is>
      </c>
      <c r="K25" s="24" t="n"/>
      <c r="L25" s="23" t="inlineStr">
        <is>
          <t>Done</t>
        </is>
      </c>
      <c r="M25" s="24" t="n"/>
    </row>
    <row r="26" ht="22" customHeight="1">
      <c r="A26" s="30" t="n">
        <v>1</v>
      </c>
      <c r="B26" s="26" t="inlineStr">
        <is>
          <t>Get people to safety and check for injuries</t>
        </is>
      </c>
      <c r="C26" s="26" t="n"/>
      <c r="D26" s="26" t="n"/>
      <c r="E26" s="26" t="n"/>
      <c r="F26" s="26" t="n"/>
      <c r="G26" s="26" t="inlineStr">
        <is>
          <t>The workshop manager</t>
        </is>
      </c>
      <c r="H26" s="26" t="n"/>
      <c r="I26" s="26" t="n"/>
      <c r="J26" s="15" t="inlineStr">
        <is>
          <t>H + 1</t>
        </is>
      </c>
      <c r="K26" s="15" t="n"/>
      <c r="L26" s="31" t="inlineStr">
        <is>
          <t>Yes</t>
        </is>
      </c>
      <c r="M26" s="31" t="n"/>
    </row>
    <row r="27" ht="22" customHeight="1">
      <c r="A27" s="30" t="n">
        <v>2</v>
      </c>
      <c r="B27" s="26" t="inlineStr">
        <is>
          <t>Cut access to the affected system and call the IT provider</t>
        </is>
      </c>
      <c r="C27" s="26" t="n"/>
      <c r="D27" s="26" t="n"/>
      <c r="E27" s="26" t="n"/>
      <c r="F27" s="26" t="n"/>
      <c r="G27" s="26" t="inlineStr">
        <is>
          <t>The CFO</t>
        </is>
      </c>
      <c r="H27" s="26" t="n"/>
      <c r="I27" s="26" t="n"/>
      <c r="J27" s="15" t="inlineStr">
        <is>
          <t>H + 2</t>
        </is>
      </c>
      <c r="K27" s="15" t="n"/>
      <c r="L27" s="31" t="inlineStr">
        <is>
          <t>Yes</t>
        </is>
      </c>
      <c r="M27" s="31" t="n"/>
    </row>
    <row r="28" ht="22" customHeight="1">
      <c r="A28" s="30" t="n">
        <v>3</v>
      </c>
      <c r="B28" s="26" t="inlineStr">
        <is>
          <t>Notify the insurer, with photos and first documents</t>
        </is>
      </c>
      <c r="C28" s="26" t="n"/>
      <c r="D28" s="26" t="n"/>
      <c r="E28" s="26" t="n"/>
      <c r="F28" s="26" t="n"/>
      <c r="G28" s="26" t="inlineStr">
        <is>
          <t>The managing director</t>
        </is>
      </c>
      <c r="H28" s="26" t="n"/>
      <c r="I28" s="26" t="n"/>
      <c r="J28" s="15" t="inlineStr">
        <is>
          <t>Day 2, 12 pm</t>
        </is>
      </c>
      <c r="K28" s="15" t="n"/>
      <c r="L28" s="31" t="inlineStr">
        <is>
          <t>No</t>
        </is>
      </c>
      <c r="M28" s="31" t="n"/>
    </row>
    <row r="29" ht="29.1" customHeight="1">
      <c r="B29" s="27" t="inlineStr">
        <is>
          <t>For example: get people to safety, cut access to the affected system, notify your insurer within the time set by the policy (in France, never less than five working days, two for theft: Article L113-2 of the Insurance Code).</t>
        </is>
      </c>
    </row>
    <row r="31" ht="20" customHeight="1">
      <c r="A31" s="21" t="inlineStr">
        <is>
          <t>4 · Useful numbers, on paper</t>
        </is>
      </c>
      <c r="B31" s="22" t="n"/>
      <c r="C31" s="22" t="n"/>
      <c r="D31" s="22" t="n"/>
      <c r="E31" s="22" t="n"/>
      <c r="F31" s="22" t="n"/>
      <c r="G31" s="22" t="n"/>
      <c r="H31" s="22" t="n"/>
      <c r="I31" s="22" t="n"/>
      <c r="J31" s="22" t="n"/>
      <c r="K31" s="22" t="n"/>
      <c r="L31" s="22" t="n"/>
      <c r="M31" s="22" t="n"/>
    </row>
    <row r="32" ht="18" customHeight="1">
      <c r="B32" s="23" t="inlineStr">
        <is>
          <t>Contact</t>
        </is>
      </c>
      <c r="C32" s="23" t="inlineStr">
        <is>
          <t>Organisation</t>
        </is>
      </c>
      <c r="D32" s="23" t="inlineStr">
        <is>
          <t>Contact person</t>
        </is>
      </c>
      <c r="E32" s="24" t="n"/>
      <c r="F32" s="24" t="n"/>
      <c r="G32" s="23" t="inlineStr">
        <is>
          <t>Phone</t>
        </is>
      </c>
      <c r="H32" s="24" t="n"/>
      <c r="I32" s="23" t="inlineStr">
        <is>
          <t>Policy or customer number</t>
        </is>
      </c>
      <c r="J32" s="24" t="n"/>
      <c r="K32" s="24" t="n"/>
      <c r="L32" s="23" t="inlineStr">
        <is>
          <t>Reachable when</t>
        </is>
      </c>
      <c r="M32" s="24" t="n"/>
    </row>
    <row r="33" ht="22" customHeight="1">
      <c r="B33" s="25" t="inlineStr">
        <is>
          <t>Insurer</t>
        </is>
      </c>
      <c r="C33" s="26" t="inlineStr">
        <is>
          <t>Example insurer</t>
        </is>
      </c>
      <c r="D33" s="26" t="inlineStr">
        <is>
          <t>Account manager</t>
        </is>
      </c>
      <c r="E33" s="26" t="n"/>
      <c r="F33" s="26" t="n"/>
      <c r="G33" s="15" t="inlineStr">
        <is>
          <t>01 XX XX XX 21</t>
        </is>
      </c>
      <c r="H33" s="15" t="n"/>
      <c r="I33" s="15" t="inlineStr">
        <is>
          <t>Policy no. EX-0001</t>
        </is>
      </c>
      <c r="J33" s="15" t="n"/>
      <c r="K33" s="15" t="n"/>
      <c r="L33" s="32" t="inlineStr">
        <is>
          <t>Claims line 24/7</t>
        </is>
      </c>
      <c r="M33" s="32" t="n"/>
    </row>
    <row r="34" ht="22" customHeight="1">
      <c r="B34" s="25" t="inlineStr">
        <is>
          <t>Bank</t>
        </is>
      </c>
      <c r="C34" s="26" t="inlineStr">
        <is>
          <t>Example bank</t>
        </is>
      </c>
      <c r="D34" s="26" t="inlineStr">
        <is>
          <t>Business adviser</t>
        </is>
      </c>
      <c r="E34" s="26" t="n"/>
      <c r="F34" s="26" t="n"/>
      <c r="G34" s="15" t="inlineStr">
        <is>
          <t>01 XX XX XX 22</t>
        </is>
      </c>
      <c r="H34" s="15" t="n"/>
      <c r="I34" s="15" t="inlineStr">
        <is>
          <t>Customer no. EX-0002</t>
        </is>
      </c>
      <c r="J34" s="15" t="n"/>
      <c r="K34" s="15" t="n"/>
      <c r="L34" s="32" t="inlineStr">
        <is>
          <t>Monday to Friday</t>
        </is>
      </c>
      <c r="M34" s="32" t="n"/>
    </row>
    <row r="35" ht="31.8" customHeight="1">
      <c r="B35" s="25" t="inlineStr">
        <is>
          <t>Accountant</t>
        </is>
      </c>
      <c r="C35" s="26" t="inlineStr">
        <is>
          <t>Example accountancy firm</t>
        </is>
      </c>
      <c r="D35" s="26" t="inlineStr">
        <is>
          <t>Partner, chartered accountant</t>
        </is>
      </c>
      <c r="E35" s="26" t="n"/>
      <c r="F35" s="26" t="n"/>
      <c r="G35" s="15" t="inlineStr">
        <is>
          <t>01 XX XX XX 23</t>
        </is>
      </c>
      <c r="H35" s="15" t="n"/>
      <c r="I35" s="15" t="inlineStr">
        <is>
          <t>File EX-0003</t>
        </is>
      </c>
      <c r="J35" s="15" t="n"/>
      <c r="K35" s="15" t="n"/>
      <c r="L35" s="32" t="inlineStr">
        <is>
          <t>Mobile for emergencies</t>
        </is>
      </c>
      <c r="M35" s="32" t="n"/>
    </row>
    <row r="36" ht="29.1" customHeight="1">
      <c r="B36" s="25" t="inlineStr">
        <is>
          <t>Lawyer</t>
        </is>
      </c>
      <c r="C36" s="26" t="inlineStr">
        <is>
          <t>Example law firm</t>
        </is>
      </c>
      <c r="D36" s="26" t="inlineStr">
        <is>
          <t>Lawyer</t>
        </is>
      </c>
      <c r="E36" s="26" t="n"/>
      <c r="F36" s="26" t="n"/>
      <c r="G36" s="15" t="inlineStr">
        <is>
          <t>01 XX XX XX 24</t>
        </is>
      </c>
      <c r="H36" s="15" t="n"/>
      <c r="I36" s="15" t="inlineStr"/>
      <c r="J36" s="15" t="n"/>
      <c r="K36" s="15" t="n"/>
      <c r="L36" s="32" t="inlineStr">
        <is>
          <t>By appointment, urgent cases possible</t>
        </is>
      </c>
      <c r="M36" s="32" t="n"/>
    </row>
    <row r="37" ht="22" customHeight="1">
      <c r="B37" s="25" t="inlineStr">
        <is>
          <t>IT provider</t>
        </is>
      </c>
      <c r="C37" s="26" t="inlineStr">
        <is>
          <t>Example IT provider</t>
        </is>
      </c>
      <c r="D37" s="26" t="inlineStr">
        <is>
          <t>On-call desk</t>
        </is>
      </c>
      <c r="E37" s="26" t="n"/>
      <c r="F37" s="26" t="n"/>
      <c r="G37" s="15" t="inlineStr">
        <is>
          <t>01 XX XX XX 25</t>
        </is>
      </c>
      <c r="H37" s="15" t="n"/>
      <c r="I37" s="15" t="inlineStr">
        <is>
          <t>Contract EX-0005</t>
        </is>
      </c>
      <c r="J37" s="15" t="n"/>
      <c r="K37" s="15" t="n"/>
      <c r="L37" s="32" t="inlineStr">
        <is>
          <t>On call 24/7</t>
        </is>
      </c>
      <c r="M37" s="32" t="n"/>
    </row>
    <row r="38" ht="31.8" customHeight="1">
      <c r="B38" s="25" t="inlineStr">
        <is>
          <t>Hosting (website, email, data)</t>
        </is>
      </c>
      <c r="C38" s="26" t="inlineStr">
        <is>
          <t>Example hosting company</t>
        </is>
      </c>
      <c r="D38" s="26" t="inlineStr">
        <is>
          <t>Support</t>
        </is>
      </c>
      <c r="E38" s="26" t="n"/>
      <c r="F38" s="26" t="n"/>
      <c r="G38" s="15" t="inlineStr">
        <is>
          <t>01 XX XX XX 26</t>
        </is>
      </c>
      <c r="H38" s="15" t="n"/>
      <c r="I38" s="15" t="inlineStr">
        <is>
          <t>Account EX-0006</t>
        </is>
      </c>
      <c r="J38" s="15" t="n"/>
      <c r="K38" s="15" t="n"/>
      <c r="L38" s="32" t="inlineStr">
        <is>
          <t>Online support</t>
        </is>
      </c>
      <c r="M38" s="32" t="n"/>
    </row>
    <row r="39" ht="22" customHeight="1">
      <c r="B39" s="25" t="inlineStr">
        <is>
          <t>Energy supplier</t>
        </is>
      </c>
      <c r="C39" s="26" t="inlineStr">
        <is>
          <t>Example energy supplier</t>
        </is>
      </c>
      <c r="D39" s="26" t="inlineStr">
        <is>
          <t>Business service</t>
        </is>
      </c>
      <c r="E39" s="26" t="n"/>
      <c r="F39" s="26" t="n"/>
      <c r="G39" s="15" t="inlineStr">
        <is>
          <t>09 XX XX XX 27</t>
        </is>
      </c>
      <c r="H39" s="15" t="n"/>
      <c r="I39" s="15" t="inlineStr">
        <is>
          <t>Supply point EX-0007</t>
        </is>
      </c>
      <c r="J39" s="15" t="n"/>
      <c r="K39" s="15" t="n"/>
      <c r="L39" s="32" t="inlineStr">
        <is>
          <t>Faults line 24/7</t>
        </is>
      </c>
      <c r="M39" s="32" t="n"/>
    </row>
    <row r="40" ht="22" customHeight="1">
      <c r="B40" s="33" t="inlineStr">
        <is>
          <t>Other</t>
        </is>
      </c>
      <c r="C40" s="26" t="n"/>
      <c r="D40" s="26" t="n"/>
      <c r="E40" s="26" t="n"/>
      <c r="F40" s="26" t="n"/>
      <c r="G40" s="15" t="n"/>
      <c r="H40" s="15" t="n"/>
      <c r="I40" s="15" t="n"/>
      <c r="J40" s="15" t="n"/>
      <c r="K40" s="15" t="n"/>
      <c r="L40" s="32" t="n"/>
      <c r="M40" s="32" t="n"/>
    </row>
    <row r="41" ht="22" customHeight="1">
      <c r="B41" s="33" t="inlineStr">
        <is>
          <t>Other</t>
        </is>
      </c>
      <c r="C41" s="26" t="n"/>
      <c r="D41" s="26" t="n"/>
      <c r="E41" s="26" t="n"/>
      <c r="F41" s="26" t="n"/>
      <c r="G41" s="15" t="n"/>
      <c r="H41" s="15" t="n"/>
      <c r="I41" s="15" t="n"/>
      <c r="J41" s="15" t="n"/>
      <c r="K41" s="15" t="n"/>
      <c r="L41" s="32" t="n"/>
      <c r="M41" s="32" t="n"/>
    </row>
    <row r="42" ht="22" customHeight="1">
      <c r="B42" s="33" t="inlineStr">
        <is>
          <t>Other</t>
        </is>
      </c>
      <c r="C42" s="26" t="n"/>
      <c r="D42" s="26" t="n"/>
      <c r="E42" s="26" t="n"/>
      <c r="F42" s="26" t="n"/>
      <c r="G42" s="15" t="n"/>
      <c r="H42" s="15" t="n"/>
      <c r="I42" s="15" t="n"/>
      <c r="J42" s="15" t="n"/>
      <c r="K42" s="15" t="n"/>
      <c r="L42" s="32" t="n"/>
      <c r="M42" s="32" t="n"/>
    </row>
    <row r="44" ht="24" customHeight="1">
      <c r="A44" s="34" t="inlineStr">
        <is>
          <t>One printed copy in a drawer, one on your phone (photo or PDF). Read it again once a year, and after any change of bank, insurer or provider.</t>
        </is>
      </c>
      <c r="B44" s="35" t="n"/>
      <c r="C44" s="35" t="n"/>
      <c r="D44" s="35" t="n"/>
      <c r="E44" s="35" t="n"/>
      <c r="F44" s="35" t="n"/>
      <c r="G44" s="35" t="n"/>
      <c r="H44" s="35" t="n"/>
      <c r="I44" s="35" t="n"/>
      <c r="J44" s="35" t="n"/>
      <c r="K44" s="35" t="n"/>
      <c r="L44" s="35" t="n"/>
      <c r="M44" s="35" t="n"/>
    </row>
    <row r="46" ht="24" customHeight="1">
      <c r="A46" s="66" t="inlineStr">
        <is>
          <t>B · Critical suppliers</t>
        </is>
      </c>
      <c r="B46" s="4" t="n"/>
      <c r="C46" s="4" t="n"/>
      <c r="D46" s="4" t="n"/>
      <c r="E46" s="4" t="n"/>
      <c r="F46" s="4" t="n"/>
      <c r="G46" s="4" t="n"/>
      <c r="H46" s="4" t="n"/>
      <c r="I46" s="4" t="n"/>
      <c r="J46" s="4" t="n"/>
      <c r="K46" s="4" t="n"/>
      <c r="L46" s="4" t="n"/>
      <c r="M46" s="4" t="n"/>
    </row>
    <row r="48" ht="17" customHeight="1">
      <c r="A48" s="38" t="inlineStr">
        <is>
          <t>The three most critical</t>
        </is>
      </c>
      <c r="B48" s="4" t="n"/>
      <c r="C48" s="4" t="n"/>
      <c r="D48" s="4" t="n"/>
      <c r="E48" s="4" t="n"/>
      <c r="F48" s="4" t="n"/>
      <c r="G48" s="16" t="inlineStr">
        <is>
          <t>Suppliers listed</t>
        </is>
      </c>
      <c r="K48" s="39">
        <f>COUNTA($B$57:$B$61)</f>
        <v/>
      </c>
    </row>
    <row r="49" ht="17" customHeight="1">
      <c r="A49" s="30" t="n">
        <v>1</v>
      </c>
      <c r="B49" s="17">
        <f>IF(COUNT($Q$57:$Q$61)&lt;1,"",INDEX($B$57:$B$61,MATCH(LARGE($Q$57:$Q$61,1),$Q$57:$Q$61,0)))</f>
        <v/>
      </c>
      <c r="C49" s="40">
        <f>IF(COUNT($Q$57:$Q$61)&lt;1,"No supplier assessed",INDEX($C$57:$C$61,MATCH(LARGE($Q$57:$Q$61,1),$Q$57:$Q$61,0)))</f>
        <v/>
      </c>
      <c r="D49" s="40" t="n"/>
      <c r="E49" s="41">
        <f>IF(COUNT($Q$57:$Q$61)&lt;1,"",INDEX($I$57:$I$61,MATCH(LARGE($Q$57:$Q$61,1),$Q$57:$Q$61,0)))</f>
        <v/>
      </c>
      <c r="F49" s="17">
        <f>IF(COUNT($Q$57:$Q$61)&lt;1,"",INDEX($J$57:$J$61,MATCH(LARGE($Q$57:$Q$61,1),$Q$57:$Q$61,0)))</f>
        <v/>
      </c>
      <c r="G49" s="16" t="inlineStr">
        <is>
          <t>of which critical</t>
        </is>
      </c>
      <c r="K49" s="39">
        <f>COUNTIF($J$57:$J$61,"Critical")</f>
        <v/>
      </c>
    </row>
    <row r="50" ht="17" customHeight="1">
      <c r="A50" s="30" t="n">
        <v>2</v>
      </c>
      <c r="B50" s="17">
        <f>IF(COUNT($Q$57:$Q$61)&lt;2,"",INDEX($B$57:$B$61,MATCH(LARGE($Q$57:$Q$61,2),$Q$57:$Q$61,0)))</f>
        <v/>
      </c>
      <c r="C50" s="40">
        <f>IF(COUNT($Q$57:$Q$61)&lt;2,"",INDEX($C$57:$C$61,MATCH(LARGE($Q$57:$Q$61,2),$Q$57:$Q$61,0)))</f>
        <v/>
      </c>
      <c r="D50" s="40" t="n"/>
      <c r="E50" s="41">
        <f>IF(COUNT($Q$57:$Q$61)&lt;2,"",INDEX($I$57:$I$61,MATCH(LARGE($Q$57:$Q$61,2),$Q$57:$Q$61,0)))</f>
        <v/>
      </c>
      <c r="F50" s="17">
        <f>IF(COUNT($Q$57:$Q$61)&lt;2,"",INDEX($J$57:$J$61,MATCH(LARGE($Q$57:$Q$61,2),$Q$57:$Q$61,0)))</f>
        <v/>
      </c>
      <c r="G50" s="16" t="inlineStr">
        <is>
          <t>of which high</t>
        </is>
      </c>
      <c r="K50" s="39">
        <f>COUNTIF($J$57:$J$61,"High")</f>
        <v/>
      </c>
    </row>
    <row r="51" ht="17" customHeight="1">
      <c r="A51" s="30" t="n">
        <v>3</v>
      </c>
      <c r="B51" s="17">
        <f>IF(COUNT($Q$57:$Q$61)&lt;3,"",INDEX($B$57:$B$61,MATCH(LARGE($Q$57:$Q$61,3),$Q$57:$Q$61,0)))</f>
        <v/>
      </c>
      <c r="C51" s="40">
        <f>IF(COUNT($Q$57:$Q$61)&lt;3,"",INDEX($C$57:$C$61,MATCH(LARGE($Q$57:$Q$61,3),$Q$57:$Q$61,0)))</f>
        <v/>
      </c>
      <c r="D51" s="40" t="n"/>
      <c r="E51" s="41">
        <f>IF(COUNT($Q$57:$Q$61)&lt;3,"",INDEX($I$57:$I$61,MATCH(LARGE($Q$57:$Q$61,3),$Q$57:$Q$61,0)))</f>
        <v/>
      </c>
      <c r="F51" s="17">
        <f>IF(COUNT($Q$57:$Q$61)&lt;3,"",INDEX($J$57:$J$61,MATCH(LARGE($Q$57:$Q$61,3),$Q$57:$Q$61,0)))</f>
        <v/>
      </c>
      <c r="G51" s="16" t="inlineStr">
        <is>
          <t>with no alternative identified</t>
        </is>
      </c>
      <c r="K51" s="39">
        <f>COUNTIF($F$57:$F$61,"No")</f>
        <v/>
      </c>
    </row>
    <row r="52" ht="17" customHeight="1">
      <c r="G52" s="16" t="inlineStr">
        <is>
          <t>review due or undated</t>
        </is>
      </c>
      <c r="K52" s="39">
        <f>COUNTIF($M$57:$M$61,"To review")+COUNTIF($M$57:$M$61,"No date")</f>
        <v/>
      </c>
    </row>
    <row r="53" ht="17" customHeight="1">
      <c r="G53" s="16" t="inlineStr">
        <is>
          <t>Share of your purchases covered</t>
        </is>
      </c>
      <c r="K53" s="42">
        <f>SUM($D$57:$D$61)</f>
        <v/>
      </c>
      <c r="L53" s="43">
        <f>IF($K$53&gt;1,"Above 100%: check the shares","")</f>
        <v/>
      </c>
      <c r="M53" s="43" t="n"/>
    </row>
    <row r="55" ht="20" customHeight="1">
      <c r="A55" s="21" t="inlineStr">
        <is>
          <t>Your suppliers</t>
        </is>
      </c>
      <c r="B55" s="22" t="n"/>
      <c r="C55" s="22" t="n"/>
      <c r="D55" s="22" t="n"/>
      <c r="E55" s="22" t="n"/>
      <c r="F55" s="22" t="n"/>
      <c r="G55" s="22" t="n"/>
      <c r="H55" s="22" t="n"/>
      <c r="I55" s="22" t="n"/>
      <c r="J55" s="22" t="n"/>
      <c r="K55" s="22" t="n"/>
      <c r="L55" s="22" t="n"/>
      <c r="M55" s="22" t="n"/>
    </row>
    <row r="56" ht="50" customHeight="1">
      <c r="A56" s="23" t="inlineStr">
        <is>
          <t>No.</t>
        </is>
      </c>
      <c r="B56" s="23" t="inlineStr">
        <is>
          <t>Supplier</t>
        </is>
      </c>
      <c r="C56" s="23" t="inlineStr">
        <is>
          <t>What they supply</t>
        </is>
      </c>
      <c r="D56" s="23" t="inlineStr">
        <is>
          <t>Share of your purchases</t>
        </is>
      </c>
      <c r="E56" s="23" t="inlineStr">
        <is>
          <t>Time to replace (weeks)</t>
        </is>
      </c>
      <c r="F56" s="23" t="inlineStr">
        <is>
          <t>Alternative identified</t>
        </is>
      </c>
      <c r="G56" s="23" t="inlineStr">
        <is>
          <t>Safety stock (days)</t>
        </is>
      </c>
      <c r="H56" s="23" t="inlineStr">
        <is>
          <t>D × R × C</t>
        </is>
      </c>
      <c r="I56" s="23" t="inlineStr">
        <is>
          <t>Score</t>
        </is>
      </c>
      <c r="J56" s="23" t="inlineStr">
        <is>
          <t>Level</t>
        </is>
      </c>
      <c r="K56" s="23" t="inlineStr">
        <is>
          <t>Plan B</t>
        </is>
      </c>
      <c r="L56" s="23" t="inlineStr">
        <is>
          <t>Last review</t>
        </is>
      </c>
      <c r="M56" s="23" t="inlineStr">
        <is>
          <t>Review</t>
        </is>
      </c>
    </row>
    <row r="57" ht="41.2" customHeight="1">
      <c r="A57" s="44" t="n">
        <v>1</v>
      </c>
      <c r="B57" s="26" t="inlineStr">
        <is>
          <t>Supplier A (fictitious)</t>
        </is>
      </c>
      <c r="C57" s="26" t="inlineStr">
        <is>
          <t>Electronic components</t>
        </is>
      </c>
      <c r="D57" s="45" t="n">
        <v>0.32</v>
      </c>
      <c r="E57" s="46" t="n">
        <v>20</v>
      </c>
      <c r="F57" s="31" t="inlineStr">
        <is>
          <t>No</t>
        </is>
      </c>
      <c r="G57" s="46" t="n">
        <v>10</v>
      </c>
      <c r="H57" s="47">
        <f>IF(ISNUMBER(I57),N57&amp;" × "&amp;O57&amp;" × "&amp;P57,"")</f>
        <v/>
      </c>
      <c r="I57" s="48">
        <f>IF(AND(B57&lt;&gt;"",ISNUMBER(N57),ISNUMBER(O57),ISNUMBER(P57)),N57*O57*P57,"")</f>
        <v/>
      </c>
      <c r="J57" s="17">
        <f>IF(B57="","",IF(ISNUMBER(I57),IF(I57&gt;=24,"Critical",IF(I57&gt;=12,"High",IF(I57&gt;=6,"Moderate","Low"))),"To complete"))</f>
        <v/>
      </c>
      <c r="K57" s="32" t="inlineStr">
        <is>
          <t>Qualify supplier C (fictitious); raise stock to 30 days</t>
        </is>
      </c>
      <c r="L57" s="19" t="n">
        <v>46093</v>
      </c>
      <c r="M57" s="40">
        <f>IF(B57="","",IF(L57="","No date",IF(INT($N$4)-L57&gt;365,"To review","Up to date")))</f>
        <v/>
      </c>
      <c r="N57" s="37">
        <f>IF(ISNUMBER(D57),IF(D57&gt;=0.3,4,IF(D57&gt;=0.15,3,IF(D57&gt;=0.05,2,1))),"")</f>
        <v/>
      </c>
      <c r="O57" s="37">
        <f>IF(ISNUMBER(E57),IF(E57&lt;=2,1,IF(E57&lt;=8,2,IF(E57&lt;=26,3,4))),"")</f>
        <v/>
      </c>
      <c r="P57" s="37">
        <f>IF(F57="Yes",1,IF(F57="No",IF(N(G57)&gt;=7*N(E57),2,3),""))</f>
        <v/>
      </c>
      <c r="Q57" s="37">
        <f>IF(ISNUMBER(I57),I57-ROW()/10000,"")</f>
        <v/>
      </c>
    </row>
    <row r="58" ht="29.1" customHeight="1">
      <c r="A58" s="44" t="n">
        <v>2</v>
      </c>
      <c r="B58" s="26" t="inlineStr">
        <is>
          <t>Supplier B (fictitious)</t>
        </is>
      </c>
      <c r="C58" s="26" t="inlineStr">
        <is>
          <t>Sheet metal and cutting</t>
        </is>
      </c>
      <c r="D58" s="45" t="n">
        <v>0.18</v>
      </c>
      <c r="E58" s="46" t="n">
        <v>6</v>
      </c>
      <c r="F58" s="31" t="inlineStr">
        <is>
          <t>Yes</t>
        </is>
      </c>
      <c r="G58" s="46" t="n">
        <v>15</v>
      </c>
      <c r="H58" s="47">
        <f>IF(ISNUMBER(I58),N58&amp;" × "&amp;O58&amp;" × "&amp;P58,"")</f>
        <v/>
      </c>
      <c r="I58" s="48">
        <f>IF(AND(B58&lt;&gt;"",ISNUMBER(N58),ISNUMBER(O58),ISNUMBER(P58)),N58*O58*P58,"")</f>
        <v/>
      </c>
      <c r="J58" s="17">
        <f>IF(B58="","",IF(ISNUMBER(I58),IF(I58&gt;=24,"Critical",IF(I58&gt;=12,"High",IF(I58&gt;=6,"Moderate","Low"))),"To complete"))</f>
        <v/>
      </c>
      <c r="K58" s="32" t="inlineStr">
        <is>
          <t>Back-up orders with supplier D (fictitious)</t>
        </is>
      </c>
      <c r="L58" s="19" t="n">
        <v>46175</v>
      </c>
      <c r="M58" s="40">
        <f>IF(B58="","",IF(L58="","No date",IF(INT($N$4)-L58&gt;365,"To review","Up to date")))</f>
        <v/>
      </c>
      <c r="N58" s="37">
        <f>IF(ISNUMBER(D58),IF(D58&gt;=0.3,4,IF(D58&gt;=0.15,3,IF(D58&gt;=0.05,2,1))),"")</f>
        <v/>
      </c>
      <c r="O58" s="37">
        <f>IF(ISNUMBER(E58),IF(E58&lt;=2,1,IF(E58&lt;=8,2,IF(E58&lt;=26,3,4))),"")</f>
        <v/>
      </c>
      <c r="P58" s="37">
        <f>IF(F58="Yes",1,IF(F58="No",IF(N(G58)&gt;=7*N(E58),2,3),""))</f>
        <v/>
      </c>
      <c r="Q58" s="37">
        <f>IF(ISNUMBER(I58),I58-ROW()/10000,"")</f>
        <v/>
      </c>
    </row>
    <row r="59" ht="31.8" customHeight="1">
      <c r="A59" s="44" t="n">
        <v>3</v>
      </c>
      <c r="B59" s="26" t="inlineStr">
        <is>
          <t>Supplier E (fictitious)</t>
        </is>
      </c>
      <c r="C59" s="26" t="inlineStr">
        <is>
          <t>Transport and deliveries</t>
        </is>
      </c>
      <c r="D59" s="45" t="n">
        <v>0.08</v>
      </c>
      <c r="E59" s="46" t="n">
        <v>2</v>
      </c>
      <c r="F59" s="31" t="inlineStr">
        <is>
          <t>Yes</t>
        </is>
      </c>
      <c r="G59" s="46" t="n">
        <v>0</v>
      </c>
      <c r="H59" s="47">
        <f>IF(ISNUMBER(I59),N59&amp;" × "&amp;O59&amp;" × "&amp;P59,"")</f>
        <v/>
      </c>
      <c r="I59" s="48">
        <f>IF(AND(B59&lt;&gt;"",ISNUMBER(N59),ISNUMBER(O59),ISNUMBER(P59)),N59*O59*P59,"")</f>
        <v/>
      </c>
      <c r="J59" s="17">
        <f>IF(B59="","",IF(ISNUMBER(I59),IF(I59&gt;=24,"Critical",IF(I59&gt;=12,"High",IF(I59&gt;=6,"Moderate","Low"))),"To complete"))</f>
        <v/>
      </c>
      <c r="K59" s="32" t="inlineStr">
        <is>
          <t>Two carriers already approved</t>
        </is>
      </c>
      <c r="L59" s="19" t="n">
        <v>45915</v>
      </c>
      <c r="M59" s="40">
        <f>IF(B59="","",IF(L59="","No date",IF(INT($N$4)-L59&gt;365,"To review","Up to date")))</f>
        <v/>
      </c>
      <c r="N59" s="37">
        <f>IF(ISNUMBER(D59),IF(D59&gt;=0.3,4,IF(D59&gt;=0.15,3,IF(D59&gt;=0.05,2,1))),"")</f>
        <v/>
      </c>
      <c r="O59" s="37">
        <f>IF(ISNUMBER(E59),IF(E59&lt;=2,1,IF(E59&lt;=8,2,IF(E59&lt;=26,3,4))),"")</f>
        <v/>
      </c>
      <c r="P59" s="37">
        <f>IF(F59="Yes",1,IF(F59="No",IF(N(G59)&gt;=7*N(E59),2,3),""))</f>
        <v/>
      </c>
      <c r="Q59" s="37">
        <f>IF(ISNUMBER(I59),I59-ROW()/10000,"")</f>
        <v/>
      </c>
    </row>
    <row r="60" ht="31.8" customHeight="1">
      <c r="A60" s="44" t="n">
        <v>4</v>
      </c>
      <c r="B60" s="26" t="inlineStr">
        <is>
          <t>Supplier F (fictitious)</t>
        </is>
      </c>
      <c r="C60" s="26" t="inlineStr">
        <is>
          <t>Production software (subscription)</t>
        </is>
      </c>
      <c r="D60" s="45" t="n">
        <v>0.04</v>
      </c>
      <c r="E60" s="46" t="n">
        <v>30</v>
      </c>
      <c r="F60" s="31" t="inlineStr">
        <is>
          <t>No</t>
        </is>
      </c>
      <c r="G60" s="46" t="n">
        <v>0</v>
      </c>
      <c r="H60" s="47">
        <f>IF(ISNUMBER(I60),N60&amp;" × "&amp;O60&amp;" × "&amp;P60,"")</f>
        <v/>
      </c>
      <c r="I60" s="48">
        <f>IF(AND(B60&lt;&gt;"",ISNUMBER(N60),ISNUMBER(O60),ISNUMBER(P60)),N60*O60*P60,"")</f>
        <v/>
      </c>
      <c r="J60" s="17">
        <f>IF(B60="","",IF(ISNUMBER(I60),IF(I60&gt;=24,"Critical",IF(I60&gt;=12,"High",IF(I60&gt;=6,"Moderate","Low"))),"To complete"))</f>
        <v/>
      </c>
      <c r="K60" s="32" t="inlineStr">
        <is>
          <t>Weekly data export; fallback mode on paper</t>
        </is>
      </c>
      <c r="L60" s="19" t="n">
        <v>46042</v>
      </c>
      <c r="M60" s="40">
        <f>IF(B60="","",IF(L60="","No date",IF(INT($N$4)-L60&gt;365,"To review","Up to date")))</f>
        <v/>
      </c>
      <c r="N60" s="37">
        <f>IF(ISNUMBER(D60),IF(D60&gt;=0.3,4,IF(D60&gt;=0.15,3,IF(D60&gt;=0.05,2,1))),"")</f>
        <v/>
      </c>
      <c r="O60" s="37">
        <f>IF(ISNUMBER(E60),IF(E60&lt;=2,1,IF(E60&lt;=8,2,IF(E60&lt;=26,3,4))),"")</f>
        <v/>
      </c>
      <c r="P60" s="37">
        <f>IF(F60="Yes",1,IF(F60="No",IF(N(G60)&gt;=7*N(E60),2,3),""))</f>
        <v/>
      </c>
      <c r="Q60" s="37">
        <f>IF(ISNUMBER(I60),I60-ROW()/10000,"")</f>
        <v/>
      </c>
    </row>
    <row r="61" ht="29.1" customHeight="1">
      <c r="A61" s="44" t="n">
        <v>5</v>
      </c>
      <c r="B61" s="26" t="inlineStr">
        <is>
          <t>Supplier G (fictitious)</t>
        </is>
      </c>
      <c r="C61" s="26" t="inlineStr">
        <is>
          <t>Packaging</t>
        </is>
      </c>
      <c r="D61" s="45" t="n">
        <v>0.06</v>
      </c>
      <c r="E61" s="46" t="n">
        <v>4</v>
      </c>
      <c r="F61" s="31" t="inlineStr">
        <is>
          <t>No</t>
        </is>
      </c>
      <c r="G61" s="46" t="n">
        <v>45</v>
      </c>
      <c r="H61" s="47">
        <f>IF(ISNUMBER(I61),N61&amp;" × "&amp;O61&amp;" × "&amp;P61,"")</f>
        <v/>
      </c>
      <c r="I61" s="48">
        <f>IF(AND(B61&lt;&gt;"",ISNUMBER(N61),ISNUMBER(O61),ISNUMBER(P61)),N61*O61*P61,"")</f>
        <v/>
      </c>
      <c r="J61" s="17">
        <f>IF(B61="","",IF(ISNUMBER(I61),IF(I61&gt;=24,"Critical",IF(I61&gt;=12,"High",IF(I61&gt;=6,"Moderate","Low"))),"To complete"))</f>
        <v/>
      </c>
      <c r="K61" s="32" t="inlineStr">
        <is>
          <t>45 days of stock; consult two other suppliers</t>
        </is>
      </c>
      <c r="L61" s="19" t="n"/>
      <c r="M61" s="40">
        <f>IF(B61="","",IF(L61="","No date",IF(INT($N$4)-L61&gt;365,"To review","Up to date")))</f>
        <v/>
      </c>
      <c r="N61" s="37">
        <f>IF(ISNUMBER(D61),IF(D61&gt;=0.3,4,IF(D61&gt;=0.15,3,IF(D61&gt;=0.05,2,1))),"")</f>
        <v/>
      </c>
      <c r="O61" s="37">
        <f>IF(ISNUMBER(E61),IF(E61&lt;=2,1,IF(E61&lt;=8,2,IF(E61&lt;=26,3,4))),"")</f>
        <v/>
      </c>
      <c r="P61" s="37">
        <f>IF(F61="Yes",1,IF(F61="No",IF(N(G61)&gt;=7*N(E61),2,3),""))</f>
        <v/>
      </c>
      <c r="Q61" s="37">
        <f>IF(ISNUMBER(I61),I61-ROW()/10000,"")</f>
        <v/>
      </c>
    </row>
    <row r="63">
      <c r="A63" s="38" t="inlineStr">
        <is>
          <t>How the score is calculated</t>
        </is>
      </c>
      <c r="B63" s="4" t="n"/>
      <c r="C63" s="4" t="n"/>
      <c r="D63" s="4" t="n"/>
      <c r="E63" s="4" t="n"/>
      <c r="F63" s="4" t="n"/>
      <c r="G63" s="4" t="n"/>
      <c r="H63" s="4" t="n"/>
      <c r="I63" s="4" t="n"/>
      <c r="J63" s="4" t="n"/>
      <c r="K63" s="4" t="n"/>
      <c r="L63" s="4" t="n"/>
      <c r="M63" s="4" t="n"/>
    </row>
    <row r="64" ht="17.1" customHeight="1">
      <c r="B64" s="49" t="inlineStr">
        <is>
          <t>D, dependence: 1 if the share of your purchases is below 5%, 2 from 5% to under 15%, 3 from 15% to under 30%, 4 from 30%.</t>
        </is>
      </c>
    </row>
    <row r="65" ht="17.1" customHeight="1">
      <c r="B65" s="49" t="inlineStr">
        <is>
          <t>R, replacement: 1 up to 2 weeks, 2 up to 8 weeks, 3 up to 26 weeks, 4 beyond.</t>
        </is>
      </c>
    </row>
    <row r="66" ht="17.1" customHeight="1">
      <c r="B66" s="49" t="inlineStr">
        <is>
          <t>C, cover: 1 if an alternative is identified; 2 with no alternative, if stock covers the replacement time; 3 otherwise.</t>
        </is>
      </c>
    </row>
    <row r="67" ht="17.1" customHeight="1">
      <c r="B67" s="49" t="inlineStr">
        <is>
          <t>Score = D × R × C, from 1 to 48. Critical from 24, high from 12, moderate from 6, low below. Review due after 12 months.</t>
        </is>
      </c>
    </row>
    <row r="69" ht="24" customHeight="1">
      <c r="A69" s="66" t="inlineStr">
        <is>
          <t>C · Warning signs watch list</t>
        </is>
      </c>
      <c r="B69" s="4" t="n"/>
      <c r="C69" s="4" t="n"/>
      <c r="D69" s="4" t="n"/>
      <c r="E69" s="4" t="n"/>
      <c r="F69" s="4" t="n"/>
      <c r="G69" s="4" t="n"/>
      <c r="H69" s="4" t="n"/>
      <c r="I69" s="4" t="n"/>
      <c r="J69" s="4" t="n"/>
      <c r="K69" s="4" t="n"/>
      <c r="L69" s="4" t="n"/>
      <c r="M69" s="4" t="n"/>
    </row>
    <row r="71">
      <c r="H71" s="16" t="inlineStr">
        <is>
          <t>Signs recorded</t>
        </is>
      </c>
      <c r="K71" s="39">
        <f>COUNTA($C$75:$C$77)</f>
        <v/>
      </c>
    </row>
    <row r="72">
      <c r="H72" s="16" t="inlineStr">
        <is>
          <t>of which severe</t>
        </is>
      </c>
      <c r="K72" s="39">
        <f>COUNTIF($N$75:$N$77,3)</f>
        <v/>
      </c>
    </row>
    <row r="73">
      <c r="H73" s="16" t="inlineStr">
        <is>
          <t>recorded in the last 90 days</t>
        </is>
      </c>
      <c r="K73" s="39">
        <f>COUNTIF($M$75:$M$77,"&lt;=90")</f>
        <v/>
      </c>
    </row>
    <row r="74" ht="30" customHeight="1">
      <c r="A74" s="23" t="inlineStr">
        <is>
          <t>No.</t>
        </is>
      </c>
      <c r="B74" s="23" t="inlineStr">
        <is>
          <t>Company watched</t>
        </is>
      </c>
      <c r="C74" s="23" t="inlineStr">
        <is>
          <t>Sign seen (list)</t>
        </is>
      </c>
      <c r="D74" s="24" t="n"/>
      <c r="E74" s="24" t="n"/>
      <c r="F74" s="23" t="inlineStr">
        <is>
          <t>Supplier or customer</t>
        </is>
      </c>
      <c r="G74" s="23" t="inlineStr">
        <is>
          <t>Seen on</t>
        </is>
      </c>
      <c r="H74" s="23" t="inlineStr">
        <is>
          <t>Severity</t>
        </is>
      </c>
      <c r="I74" s="23" t="inlineStr">
        <is>
          <t>Source and follow-up</t>
        </is>
      </c>
      <c r="J74" s="24" t="n"/>
      <c r="K74" s="24" t="n"/>
      <c r="L74" s="23" t="inlineStr">
        <is>
          <t>Who follows up</t>
        </is>
      </c>
      <c r="M74" s="23" t="inlineStr">
        <is>
          <t>Days ago</t>
        </is>
      </c>
    </row>
    <row r="75" ht="29.1" customHeight="1">
      <c r="A75" s="44" t="n">
        <v>1</v>
      </c>
      <c r="B75" s="26" t="inlineStr">
        <is>
          <t>Supplier A (fictitious)</t>
        </is>
      </c>
      <c r="C75" s="26" t="inlineStr">
        <is>
          <t>Repeated late deliveries</t>
        </is>
      </c>
      <c r="D75" s="26" t="n"/>
      <c r="E75" s="26" t="n"/>
      <c r="F75" s="15" t="inlineStr">
        <is>
          <t>Supplier</t>
        </is>
      </c>
      <c r="G75" s="19" t="n">
        <v>46266</v>
      </c>
      <c r="H75" s="17">
        <f>IF(N75="","",IF(N75=3,"Severe",IF(N75=2,"Serious","Watch")))</f>
        <v/>
      </c>
      <c r="I75" s="32" t="inlineStr">
        <is>
          <t>Three late deliveries in August; cause asked for in writing</t>
        </is>
      </c>
      <c r="J75" s="32" t="n"/>
      <c r="K75" s="32" t="n"/>
      <c r="L75" s="32" t="inlineStr">
        <is>
          <t>The CFO</t>
        </is>
      </c>
      <c r="M75" s="41">
        <f>IF(ISNUMBER(G75),INT($N$4)-G75,"")</f>
        <v/>
      </c>
      <c r="N75" s="37">
        <f>IF(C75="","",IFERROR(INDEX('Warning signs'!$N$6:$N$15,MATCH(C75,'Warning signs'!$B$6:$B$15,0)),""))</f>
        <v/>
      </c>
    </row>
    <row r="76" ht="31.8" customHeight="1">
      <c r="A76" s="44" t="n">
        <v>2</v>
      </c>
      <c r="B76" s="26" t="inlineStr">
        <is>
          <t>Supplier A (fictitious)</t>
        </is>
      </c>
      <c r="C76" s="26" t="inlineStr">
        <is>
          <t>Unusual request for payment in advance or a deposit</t>
        </is>
      </c>
      <c r="D76" s="26" t="n"/>
      <c r="E76" s="26" t="n"/>
      <c r="F76" s="15" t="inlineStr">
        <is>
          <t>Supplier</t>
        </is>
      </c>
      <c r="G76" s="19" t="n">
        <v>46289</v>
      </c>
      <c r="H76" s="17">
        <f>IF(N76="","",IF(N76=3,"Severe",IF(N76=2,"Serious","Watch")))</f>
        <v/>
      </c>
      <c r="I76" s="32" t="inlineStr">
        <is>
          <t>30% deposit requested: refused, plan B started</t>
        </is>
      </c>
      <c r="J76" s="32" t="n"/>
      <c r="K76" s="32" t="n"/>
      <c r="L76" s="32" t="inlineStr">
        <is>
          <t>The managing director</t>
        </is>
      </c>
      <c r="M76" s="41">
        <f>IF(ISNUMBER(G76),INT($N$4)-G76,"")</f>
        <v/>
      </c>
      <c r="N76" s="37">
        <f>IF(C76="","",IFERROR(INDEX('Warning signs'!$N$6:$N$15,MATCH(C76,'Warning signs'!$B$6:$B$15,0)),""))</f>
        <v/>
      </c>
    </row>
    <row r="77" ht="29.1" customHeight="1">
      <c r="A77" s="44" t="n">
        <v>3</v>
      </c>
      <c r="B77" s="26" t="inlineStr">
        <is>
          <t>Customer X (fictitious)</t>
        </is>
      </c>
      <c r="C77" s="26" t="inlineStr">
        <is>
          <t>Payment times getting longer</t>
        </is>
      </c>
      <c r="D77" s="26" t="n"/>
      <c r="E77" s="26" t="n"/>
      <c r="F77" s="15" t="inlineStr">
        <is>
          <t>Customer</t>
        </is>
      </c>
      <c r="G77" s="19" t="n">
        <v>46297</v>
      </c>
      <c r="H77" s="17">
        <f>IF(N77="","",IF(N77=3,"Severe",IF(N77=2,"Serious","Watch")))</f>
        <v/>
      </c>
      <c r="I77" s="32" t="inlineStr">
        <is>
          <t>Average payment time up from 45 to 70 days; written reminder</t>
        </is>
      </c>
      <c r="J77" s="32" t="n"/>
      <c r="K77" s="32" t="n"/>
      <c r="L77" s="32" t="inlineStr">
        <is>
          <t>The CFO</t>
        </is>
      </c>
      <c r="M77" s="41">
        <f>IF(ISNUMBER(G77),INT($N$4)-G77,"")</f>
        <v/>
      </c>
      <c r="N77" s="37">
        <f>IF(C77="","",IFERROR(INDEX('Warning signs'!$N$6:$N$15,MATCH(C77,'Warning signs'!$B$6:$B$15,0)),""))</f>
        <v/>
      </c>
    </row>
    <row r="79" ht="24" customHeight="1">
      <c r="A79" s="66" t="inlineStr">
        <is>
          <t>D · Crisis log</t>
        </is>
      </c>
      <c r="B79" s="4" t="n"/>
      <c r="C79" s="4" t="n"/>
      <c r="D79" s="4" t="n"/>
      <c r="E79" s="4" t="n"/>
      <c r="F79" s="4" t="n"/>
      <c r="G79" s="4" t="n"/>
      <c r="H79" s="4" t="n"/>
      <c r="I79" s="4" t="n"/>
      <c r="J79" s="4" t="n"/>
      <c r="K79" s="4" t="n"/>
      <c r="L79" s="4" t="n"/>
      <c r="M79" s="4" t="n"/>
    </row>
    <row r="81">
      <c r="A81" s="14" t="inlineStr">
        <is>
          <t>Crisis</t>
        </is>
      </c>
      <c r="C81" s="15" t="inlineStr">
        <is>
          <t>Supplier A (fictitious): deliveries stopped</t>
        </is>
      </c>
      <c r="D81" s="15" t="n"/>
      <c r="E81" s="15" t="n"/>
      <c r="F81" s="15" t="n"/>
      <c r="H81" s="16" t="inlineStr">
        <is>
          <t>Decisions logged</t>
        </is>
      </c>
      <c r="K81" s="39">
        <f>COUNTA($C$88:$C$91)</f>
        <v/>
      </c>
    </row>
    <row r="82">
      <c r="A82" s="14" t="inlineStr">
        <is>
          <t>Opened on</t>
        </is>
      </c>
      <c r="C82" s="65" t="n">
        <v>46300.35416666666</v>
      </c>
      <c r="D82" s="65" t="n"/>
      <c r="H82" s="16" t="inlineStr">
        <is>
          <t>still open</t>
        </is>
      </c>
      <c r="K82" s="39">
        <f>COUNTA($C$88:$C$91)-COUNTIF($L$88:$L$91,"Done")-COUNTIF($L$88:$L$91,"Dropped")</f>
        <v/>
      </c>
    </row>
    <row r="83">
      <c r="A83" s="14" t="inlineStr">
        <is>
          <t>Decides</t>
        </is>
      </c>
      <c r="C83" s="15" t="inlineStr">
        <is>
          <t>The managing director</t>
        </is>
      </c>
      <c r="D83" s="15" t="n"/>
      <c r="E83" s="15" t="n"/>
      <c r="F83" s="15" t="n"/>
      <c r="H83" s="16" t="inlineStr">
        <is>
          <t>overdue</t>
        </is>
      </c>
      <c r="K83" s="39">
        <f>SUM($N$88:$N$91)</f>
        <v/>
      </c>
    </row>
    <row r="84">
      <c r="A84" s="14" t="inlineStr">
        <is>
          <t>Speaks</t>
        </is>
      </c>
      <c r="C84" s="15" t="inlineStr">
        <is>
          <t>The head of sales</t>
        </is>
      </c>
      <c r="D84" s="15" t="n"/>
      <c r="E84" s="15" t="n"/>
      <c r="F84" s="15" t="n"/>
    </row>
    <row r="86" ht="20" customHeight="1">
      <c r="A86" s="21" t="inlineStr">
        <is>
          <t>Decisions</t>
        </is>
      </c>
      <c r="B86" s="22" t="n"/>
      <c r="C86" s="22" t="n"/>
      <c r="D86" s="22" t="n"/>
      <c r="E86" s="22" t="n"/>
      <c r="F86" s="22" t="n"/>
      <c r="G86" s="22" t="n"/>
      <c r="H86" s="22" t="n"/>
      <c r="I86" s="22" t="n"/>
      <c r="J86" s="22" t="n"/>
      <c r="K86" s="22" t="n"/>
      <c r="L86" s="22" t="n"/>
      <c r="M86" s="22" t="n"/>
    </row>
    <row r="87" ht="20" customHeight="1">
      <c r="A87" s="23" t="inlineStr">
        <is>
          <t>No.</t>
        </is>
      </c>
      <c r="B87" s="23" t="inlineStr">
        <is>
          <t>Date and time</t>
        </is>
      </c>
      <c r="C87" s="23" t="inlineStr">
        <is>
          <t>Decision</t>
        </is>
      </c>
      <c r="D87" s="24" t="n"/>
      <c r="E87" s="23" t="inlineStr">
        <is>
          <t>Owner</t>
        </is>
      </c>
      <c r="F87" s="24" t="n"/>
      <c r="G87" s="23" t="inlineStr">
        <is>
          <t>Why</t>
        </is>
      </c>
      <c r="H87" s="24" t="n"/>
      <c r="I87" s="24" t="n"/>
      <c r="J87" s="24" t="n"/>
      <c r="K87" s="23" t="inlineStr">
        <is>
          <t>Deadline</t>
        </is>
      </c>
      <c r="L87" s="23" t="inlineStr">
        <is>
          <t>Status</t>
        </is>
      </c>
      <c r="M87" s="23" t="inlineStr">
        <is>
          <t>Alert</t>
        </is>
      </c>
    </row>
    <row r="88" ht="31.8" customHeight="1">
      <c r="A88" s="44" t="n">
        <v>1</v>
      </c>
      <c r="B88" s="65" t="n">
        <v>46300.375</v>
      </c>
      <c r="C88" s="26" t="inlineStr">
        <is>
          <t>Trigger plan B: trial order with supplier C (fictitious)</t>
        </is>
      </c>
      <c r="D88" s="26" t="n"/>
      <c r="E88" s="26" t="inlineStr">
        <is>
          <t>The CFO</t>
        </is>
      </c>
      <c r="F88" s="26" t="n"/>
      <c r="G88" s="32" t="inlineStr">
        <is>
          <t>Only 10 days of stock, 20 weeks to replace</t>
        </is>
      </c>
      <c r="H88" s="32" t="n"/>
      <c r="I88" s="32" t="n"/>
      <c r="J88" s="32" t="n"/>
      <c r="K88" s="65" t="n">
        <v>46302</v>
      </c>
      <c r="L88" s="15" t="inlineStr">
        <is>
          <t>Done</t>
        </is>
      </c>
      <c r="M88" s="17">
        <f>IF(N88=1,"Overdue","")</f>
        <v/>
      </c>
      <c r="N88" s="37">
        <f>IF(OR(C88="",NOT(ISNUMBER(K88)),L88="Done",L88="Dropped"),0,IF(MOD(K88,1)&gt;0,IF(K88&lt;$N$4,1,0),IF(INT(K88)&lt;INT($N$4),1,0)))</f>
        <v/>
      </c>
    </row>
    <row r="89" ht="31.8" customHeight="1">
      <c r="A89" s="44" t="n">
        <v>2</v>
      </c>
      <c r="B89" s="65" t="n">
        <v>46300.38541666666</v>
      </c>
      <c r="C89" s="26" t="inlineStr">
        <is>
          <t>Warn the five largest customers about possible delays</t>
        </is>
      </c>
      <c r="D89" s="26" t="n"/>
      <c r="E89" s="26" t="inlineStr">
        <is>
          <t>The head of sales</t>
        </is>
      </c>
      <c r="F89" s="26" t="n"/>
      <c r="G89" s="32" t="inlineStr">
        <is>
          <t>They must hear it from us, not from rumour</t>
        </is>
      </c>
      <c r="H89" s="32" t="n"/>
      <c r="I89" s="32" t="n"/>
      <c r="J89" s="32" t="n"/>
      <c r="K89" s="65" t="n">
        <v>46301</v>
      </c>
      <c r="L89" s="15" t="inlineStr">
        <is>
          <t>Done</t>
        </is>
      </c>
      <c r="M89" s="17">
        <f>IF(N89=1,"Overdue","")</f>
        <v/>
      </c>
      <c r="N89" s="37">
        <f>IF(OR(C89="",NOT(ISNUMBER(K89)),L89="Done",L89="Dropped"),0,IF(MOD(K89,1)&gt;0,IF(K89&lt;$N$4,1,0),IF(INT(K89)&lt;INT($N$4),1,0)))</f>
        <v/>
      </c>
    </row>
    <row r="90" ht="31.8" customHeight="1">
      <c r="A90" s="44" t="n">
        <v>3</v>
      </c>
      <c r="B90" s="65" t="n">
        <v>46301.70833333334</v>
      </c>
      <c r="C90" s="26" t="inlineStr">
        <is>
          <t>Review the cash flow plan with the accountant</t>
        </is>
      </c>
      <c r="D90" s="26" t="n"/>
      <c r="E90" s="26" t="inlineStr">
        <is>
          <t>The managing director</t>
        </is>
      </c>
      <c r="F90" s="26" t="n"/>
      <c r="G90" s="32" t="inlineStr">
        <is>
          <t>Back-up purchases cost more for eight weeks</t>
        </is>
      </c>
      <c r="H90" s="32" t="n"/>
      <c r="I90" s="32" t="n"/>
      <c r="J90" s="32" t="n"/>
      <c r="K90" s="65" t="n">
        <v>46303.5</v>
      </c>
      <c r="L90" s="15" t="inlineStr">
        <is>
          <t>In progress</t>
        </is>
      </c>
      <c r="M90" s="17">
        <f>IF(N90=1,"Overdue","")</f>
        <v/>
      </c>
      <c r="N90" s="37">
        <f>IF(OR(C90="",NOT(ISNUMBER(K90)),L90="Done",L90="Dropped"),0,IF(MOD(K90,1)&gt;0,IF(K90&lt;$N$4,1,0),IF(INT(K90)&lt;INT($N$4),1,0)))</f>
        <v/>
      </c>
    </row>
    <row r="91" ht="31.8" customHeight="1">
      <c r="A91" s="44" t="n">
        <v>4</v>
      </c>
      <c r="B91" s="65" t="n">
        <v>46302.35416666666</v>
      </c>
      <c r="C91" s="26" t="inlineStr">
        <is>
          <t>Agree with the lawyer what to do about the deposit already paid</t>
        </is>
      </c>
      <c r="D91" s="26" t="n"/>
      <c r="E91" s="26" t="inlineStr">
        <is>
          <t>The managing director</t>
        </is>
      </c>
      <c r="F91" s="26" t="n"/>
      <c r="G91" s="32" t="inlineStr">
        <is>
          <t>Insolvency proceedings remain possible at supplier A</t>
        </is>
      </c>
      <c r="H91" s="32" t="n"/>
      <c r="I91" s="32" t="n"/>
      <c r="J91" s="32" t="n"/>
      <c r="K91" s="65" t="n">
        <v>46302.75</v>
      </c>
      <c r="L91" s="15" t="inlineStr">
        <is>
          <t>To do</t>
        </is>
      </c>
      <c r="M91" s="17">
        <f>IF(N91=1,"Overdue","")</f>
        <v/>
      </c>
      <c r="N91" s="37">
        <f>IF(OR(C91="",NOT(ISNUMBER(K91)),L91="Done",L91="Dropped"),0,IF(MOD(K91,1)&gt;0,IF(K91&lt;$N$4,1,0),IF(INT(K91)&lt;INT($N$4),1,0)))</f>
        <v/>
      </c>
    </row>
  </sheetData>
  <sheetProtection selectLockedCells="0" selectUnlockedCells="0" sheet="1" objects="0" insertRows="1" insertHyperlinks="1" autoFilter="1" scenarios="0" formatColumns="0" deleteColumns="1" insertColumns="1" pivotTables="1" deleteRows="1" formatCells="1" formatRows="0" sort="1"/>
  <mergeCells count="155">
    <mergeCell ref="I32:K32"/>
    <mergeCell ref="G13:I13"/>
    <mergeCell ref="B25:F25"/>
    <mergeCell ref="C89:D89"/>
    <mergeCell ref="J28:K28"/>
    <mergeCell ref="C81:F81"/>
    <mergeCell ref="L53:M53"/>
    <mergeCell ref="L28:M28"/>
    <mergeCell ref="B27:F27"/>
    <mergeCell ref="G15:I15"/>
    <mergeCell ref="A44:M44"/>
    <mergeCell ref="E87:F87"/>
    <mergeCell ref="D37:F37"/>
    <mergeCell ref="A31:M31"/>
    <mergeCell ref="C50:D50"/>
    <mergeCell ref="G26:I26"/>
    <mergeCell ref="D39:F39"/>
    <mergeCell ref="L39:M39"/>
    <mergeCell ref="A24:M24"/>
    <mergeCell ref="J19:M19"/>
    <mergeCell ref="G34:H34"/>
    <mergeCell ref="D14:F14"/>
    <mergeCell ref="L38:M38"/>
    <mergeCell ref="B28:F28"/>
    <mergeCell ref="I34:K34"/>
    <mergeCell ref="I74:K74"/>
    <mergeCell ref="C77:E77"/>
    <mergeCell ref="L40:M40"/>
    <mergeCell ref="E91:F91"/>
    <mergeCell ref="G53:J53"/>
    <mergeCell ref="C74:E74"/>
    <mergeCell ref="I36:K36"/>
    <mergeCell ref="A18:M18"/>
    <mergeCell ref="A9:B9"/>
    <mergeCell ref="A2:M2"/>
    <mergeCell ref="H73:J73"/>
    <mergeCell ref="G28:I28"/>
    <mergeCell ref="D41:F41"/>
    <mergeCell ref="C75:E75"/>
    <mergeCell ref="I37:K37"/>
    <mergeCell ref="G91:J91"/>
    <mergeCell ref="G40:H40"/>
    <mergeCell ref="G14:I14"/>
    <mergeCell ref="G38:H38"/>
    <mergeCell ref="C83:F83"/>
    <mergeCell ref="L42:M42"/>
    <mergeCell ref="J27:K27"/>
    <mergeCell ref="C90:D90"/>
    <mergeCell ref="G48:J48"/>
    <mergeCell ref="E90:F90"/>
    <mergeCell ref="A79:M79"/>
    <mergeCell ref="G33:H33"/>
    <mergeCell ref="A48:F48"/>
    <mergeCell ref="A8:B8"/>
    <mergeCell ref="G35:H35"/>
    <mergeCell ref="A46:M46"/>
    <mergeCell ref="C91:D91"/>
    <mergeCell ref="C82:D82"/>
    <mergeCell ref="G27:I27"/>
    <mergeCell ref="G49:J49"/>
    <mergeCell ref="A10:B10"/>
    <mergeCell ref="D40:F40"/>
    <mergeCell ref="J20:M20"/>
    <mergeCell ref="I76:K76"/>
    <mergeCell ref="A83:B83"/>
    <mergeCell ref="G88:J88"/>
    <mergeCell ref="C8:F8"/>
    <mergeCell ref="G19:I19"/>
    <mergeCell ref="D32:F32"/>
    <mergeCell ref="L32:M32"/>
    <mergeCell ref="G42:H42"/>
    <mergeCell ref="I75:K75"/>
    <mergeCell ref="G90:J90"/>
    <mergeCell ref="A63:M63"/>
    <mergeCell ref="G39:H39"/>
    <mergeCell ref="H81:J81"/>
    <mergeCell ref="I39:K39"/>
    <mergeCell ref="L33:M33"/>
    <mergeCell ref="G37:H37"/>
    <mergeCell ref="G20:I20"/>
    <mergeCell ref="B65:M65"/>
    <mergeCell ref="D33:F33"/>
    <mergeCell ref="J26:K26"/>
    <mergeCell ref="I38:K38"/>
    <mergeCell ref="L26:M26"/>
    <mergeCell ref="D42:F42"/>
    <mergeCell ref="H71:J71"/>
    <mergeCell ref="L35:M35"/>
    <mergeCell ref="C21:M21"/>
    <mergeCell ref="C51:D51"/>
    <mergeCell ref="J25:K25"/>
    <mergeCell ref="H8:J8"/>
    <mergeCell ref="D35:F35"/>
    <mergeCell ref="L25:M25"/>
    <mergeCell ref="E89:F89"/>
    <mergeCell ref="I40:K40"/>
    <mergeCell ref="H82:J82"/>
    <mergeCell ref="D20:F20"/>
    <mergeCell ref="D34:F34"/>
    <mergeCell ref="C84:F84"/>
    <mergeCell ref="A4:B4"/>
    <mergeCell ref="H10:J10"/>
    <mergeCell ref="G32:H32"/>
    <mergeCell ref="G87:J87"/>
    <mergeCell ref="A12:M12"/>
    <mergeCell ref="B22:M22"/>
    <mergeCell ref="D36:F36"/>
    <mergeCell ref="G41:H41"/>
    <mergeCell ref="H9:J9"/>
    <mergeCell ref="C49:D49"/>
    <mergeCell ref="G89:J89"/>
    <mergeCell ref="I41:K41"/>
    <mergeCell ref="D13:F13"/>
    <mergeCell ref="D4:M4"/>
    <mergeCell ref="A82:B82"/>
    <mergeCell ref="B67:M67"/>
    <mergeCell ref="G51:J51"/>
    <mergeCell ref="G36:H36"/>
    <mergeCell ref="L37:M37"/>
    <mergeCell ref="A1:H1"/>
    <mergeCell ref="C88:D88"/>
    <mergeCell ref="E88:F88"/>
    <mergeCell ref="B29:M29"/>
    <mergeCell ref="G50:J50"/>
    <mergeCell ref="I33:K33"/>
    <mergeCell ref="I42:K42"/>
    <mergeCell ref="H72:J72"/>
    <mergeCell ref="C76:E76"/>
    <mergeCell ref="A84:B84"/>
    <mergeCell ref="G52:J52"/>
    <mergeCell ref="I35:K35"/>
    <mergeCell ref="J14:M14"/>
    <mergeCell ref="H83:J83"/>
    <mergeCell ref="D15:F15"/>
    <mergeCell ref="G25:I25"/>
    <mergeCell ref="D38:F38"/>
    <mergeCell ref="B64:M64"/>
    <mergeCell ref="J13:M13"/>
    <mergeCell ref="A6:M6"/>
    <mergeCell ref="L41:M41"/>
    <mergeCell ref="A69:M69"/>
    <mergeCell ref="J15:M15"/>
    <mergeCell ref="I77:K77"/>
    <mergeCell ref="C9:F9"/>
    <mergeCell ref="B16:M16"/>
    <mergeCell ref="D19:F19"/>
    <mergeCell ref="L34:M34"/>
    <mergeCell ref="A81:B81"/>
    <mergeCell ref="B66:M66"/>
    <mergeCell ref="L27:M27"/>
    <mergeCell ref="A55:M55"/>
    <mergeCell ref="A86:M86"/>
    <mergeCell ref="L36:M36"/>
    <mergeCell ref="B26:F26"/>
    <mergeCell ref="C87:D87"/>
  </mergeCells>
  <conditionalFormatting sqref="K8">
    <cfRule type="expression" priority="1" dxfId="0" stopIfTrue="0">
      <formula>AND($C$10&lt;&gt;"",INT($N$4)&gt;$C$10+365)</formula>
    </cfRule>
  </conditionalFormatting>
  <conditionalFormatting sqref="F49">
    <cfRule type="expression" priority="2" dxfId="0" stopIfTrue="0">
      <formula>F49="Critical"</formula>
    </cfRule>
  </conditionalFormatting>
  <conditionalFormatting sqref="F50">
    <cfRule type="expression" priority="3" dxfId="0" stopIfTrue="0">
      <formula>F50="Critical"</formula>
    </cfRule>
  </conditionalFormatting>
  <conditionalFormatting sqref="F51">
    <cfRule type="expression" priority="4" dxfId="0" stopIfTrue="0">
      <formula>F51="Critical"</formula>
    </cfRule>
  </conditionalFormatting>
  <conditionalFormatting sqref="K49">
    <cfRule type="expression" priority="5" dxfId="0" stopIfTrue="0">
      <formula>$K$49&gt;0</formula>
    </cfRule>
  </conditionalFormatting>
  <conditionalFormatting sqref="K52">
    <cfRule type="expression" priority="6" dxfId="0" stopIfTrue="0">
      <formula>$K$52&gt;0</formula>
    </cfRule>
  </conditionalFormatting>
  <conditionalFormatting sqref="J57:J61">
    <cfRule type="expression" priority="7" dxfId="0" stopIfTrue="0">
      <formula>J57="Critical"</formula>
    </cfRule>
  </conditionalFormatting>
  <conditionalFormatting sqref="M57:M61">
    <cfRule type="expression" priority="8" dxfId="0" stopIfTrue="0">
      <formula>OR(M57="To review",M57="No date")</formula>
    </cfRule>
  </conditionalFormatting>
  <conditionalFormatting sqref="I57:I61">
    <cfRule type="expression" priority="9" dxfId="0" stopIfTrue="0">
      <formula>AND(ISNUMBER(I57),I57&gt;=24)</formula>
    </cfRule>
  </conditionalFormatting>
  <conditionalFormatting sqref="K72">
    <cfRule type="expression" priority="10" dxfId="0" stopIfTrue="0">
      <formula>$K$72&gt;0</formula>
    </cfRule>
  </conditionalFormatting>
  <conditionalFormatting sqref="H75:H77">
    <cfRule type="expression" priority="11" dxfId="0" stopIfTrue="0">
      <formula>N75=3</formula>
    </cfRule>
  </conditionalFormatting>
  <conditionalFormatting sqref="K83">
    <cfRule type="expression" priority="12" dxfId="0" stopIfTrue="0">
      <formula>$K$83&gt;0</formula>
    </cfRule>
  </conditionalFormatting>
  <conditionalFormatting sqref="M88:M91">
    <cfRule type="expression" priority="13" dxfId="0" stopIfTrue="0">
      <formula>N88=1</formula>
    </cfRule>
  </conditionalFormatting>
  <conditionalFormatting sqref="K88:K91">
    <cfRule type="expression" priority="14" dxfId="0" stopIfTrue="0">
      <formula>N88=1</formula>
    </cfRule>
    <cfRule type="expression" priority="15" dxfId="1">
      <formula>AND(ISNUMBER(K88),MOD(K88,1)=0)</formula>
    </cfRule>
  </conditionalFormatting>
  <conditionalFormatting sqref="B88:B91">
    <cfRule type="expression" priority="16" dxfId="1">
      <formula>AND(ISNUMBER(B88),MOD(B88,1)=0)</formula>
    </cfRule>
  </conditionalFormatting>
  <dataValidations count="14">
    <dataValidation sqref="C4" showDropDown="0" showInputMessage="0" showErrorMessage="1" allowBlank="1" errorTitle="Date and time expected" error="Enter a date and, if needed, a time." type="date" operator="greaterThanOrEqual">
      <formula1>36526</formula1>
    </dataValidation>
    <dataValidation sqref="C10" showDropDown="0" showInputMessage="0" showErrorMessage="1" allowBlank="1" errorTitle="Date expected" error="Enter a date." type="date" operator="greaterThanOrEqual">
      <formula1>36526</formula1>
    </dataValidation>
    <dataValidation sqref="L26:L28" showDropDown="0" showInputMessage="0" showErrorMessage="1" allowBlank="1" errorTitle="Yes or No" error="Choose Yes or No from the list." type="list">
      <formula1>"Yes,No"</formula1>
    </dataValidation>
    <dataValidation sqref="D57:D61" showDropDown="0" showInputMessage="0" showErrorMessage="1" allowBlank="1" errorTitle="Percentage" error="Enter a share between 0% and 100% (for example 25%)." type="decimal" operator="between">
      <formula1>0</formula1>
      <formula2>1</formula2>
    </dataValidation>
    <dataValidation sqref="E57:E61" showDropDown="0" showInputMessage="0" showErrorMessage="1" allowBlank="1" errorTitle="Number of weeks" error="Enter a whole number of weeks, from 0 to 520." type="whole" operator="between">
      <formula1>0</formula1>
      <formula2>520</formula2>
    </dataValidation>
    <dataValidation sqref="F57:F61" showDropDown="0" showInputMessage="0" showErrorMessage="1" allowBlank="1" errorTitle="Yes or No" error="Choose Yes or No from the list." type="list">
      <formula1>"Yes,No"</formula1>
    </dataValidation>
    <dataValidation sqref="G57:G61" showDropDown="0" showInputMessage="0" showErrorMessage="1" allowBlank="1" errorTitle="Number of days" error="Enter a whole number of days, from 0 to 3,650." type="whole" operator="between">
      <formula1>0</formula1>
      <formula2>3650</formula2>
    </dataValidation>
    <dataValidation sqref="L57:L61" showDropDown="0" showInputMessage="0" showErrorMessage="1" allowBlank="1" errorTitle="Date expected" error="Enter a date." type="date" operator="greaterThanOrEqual">
      <formula1>36526</formula1>
    </dataValidation>
    <dataValidation sqref="C75:C77" showDropDown="0" showInputMessage="0" showErrorMessage="1" allowBlank="1" errorTitle="Value from the list" error="Choose a value from the list." type="list">
      <formula1>'Warning signs'!$B$6:$B$15</formula1>
    </dataValidation>
    <dataValidation sqref="F75:F77" showDropDown="0" showInputMessage="0" showErrorMessage="1" allowBlank="1" errorTitle="Value from the list" error="Choose a value from the list." type="list">
      <formula1>"Supplier,Customer"</formula1>
    </dataValidation>
    <dataValidation sqref="G75:G77" showDropDown="0" showInputMessage="0" showErrorMessage="1" allowBlank="1" errorTitle="Date expected" error="Enter a date." type="date" operator="greaterThanOrEqual">
      <formula1>36526</formula1>
    </dataValidation>
    <dataValidation sqref="C82" showDropDown="0" showInputMessage="0" showErrorMessage="1" allowBlank="1" errorTitle="Date and time expected" error="Enter a date and, if needed, a time." type="date" operator="greaterThanOrEqual">
      <formula1>36526</formula1>
    </dataValidation>
    <dataValidation sqref="B88:B91 K88:K91" showDropDown="0" showInputMessage="0" showErrorMessage="1" allowBlank="1" errorTitle="Date and time expected" error="Enter a date and, if needed, a time." type="date" operator="greaterThanOrEqual">
      <formula1>36526</formula1>
    </dataValidation>
    <dataValidation sqref="L88:L91" showDropDown="0" showInputMessage="0" showErrorMessage="1" allowBlank="1" errorTitle="Value from the list" error="Choose a value from the list." type="list">
      <formula1>"To do,In progress,Done,Dropped"</formula1>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Conseil&amp;C&amp;"Arial,Regular"&amp;8 &amp;K57534Ethgconseil.fr&amp;R&amp;"Arial,Regular"&amp;8 &amp;K57534E&amp;P / &amp;N</oddFooter>
    <evenHeader/>
    <evenFooter/>
    <firstHeader/>
    <firstFooter/>
  </headerFooter>
  <rowBreaks count="3" manualBreakCount="3">
    <brk id="29" min="0" max="16383" man="1"/>
    <brk id="45" min="0" max="16383" man="1"/>
    <brk id="68"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Tudor Hilcu, THG Conseil</dc:creator>
  <dc:title>The crisis on one page</dc:title>
  <dc:subject>Module offered by THG Conseil: the first 48 hours, useful numbers, critical suppliers, warning signs and the crisis log</dc:subject>
  <dc:language>en-GB</dc:language>
  <dcterms:created xsi:type="dcterms:W3CDTF">2026-10-07T09:00:00Z</dcterms:created>
  <dcterms:modified xsi:type="dcterms:W3CDTF">2026-10-13T20:49:54Z</dcterms:modified>
  <cp:lastModifiedBy>Tudor Hilcu, THG Conseil</cp:lastModifiedBy>
  <cp:keywords>THG Conseil; thgconseil.fr</cp:keywords>
</cp:coreProperties>
</file>